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xWindow="0" yWindow="0" windowWidth="28800" windowHeight="12030" tabRatio="989" activeTab="10"/>
  </bookViews>
  <sheets>
    <sheet name="جمعیت ثبت نام شده " sheetId="1" r:id="rId1"/>
    <sheet name="جمعیتی که یکبار خدمت -به کل " sheetId="13" r:id="rId2"/>
    <sheet name="میزان رضایتمندی " sheetId="18" state="hidden" r:id="rId3"/>
    <sheet name="عملکرد پزشک " sheetId="55" r:id="rId4"/>
    <sheet name="درصد نسخه نویسی سیب جدید " sheetId="57" r:id="rId5"/>
    <sheet name="بازخورد سطح 1 " sheetId="61" r:id="rId6"/>
    <sheet name="کاربر  فعال" sheetId="35" r:id="rId7"/>
    <sheet name="ثبت خدمات" sheetId="37" r:id="rId8"/>
    <sheet name="ارجاع به سطح 2 " sheetId="59" r:id="rId9"/>
    <sheet name="رتبه بندی نهایی " sheetId="33" r:id="rId10"/>
    <sheet name="رتبه بندی نهایی  -سورت" sheetId="63" r:id="rId11"/>
  </sheets>
  <definedNames>
    <definedName name="_xlnm._FilterDatabase" localSheetId="4" hidden="1">'درصد نسخه نویسی سیب جدید '!#REF!</definedName>
    <definedName name="ی44">'عملکرد پزشک '!$AG$7</definedName>
  </definedNames>
  <calcPr calcId="144525"/>
</workbook>
</file>

<file path=xl/calcChain.xml><?xml version="1.0" encoding="utf-8"?>
<calcChain xmlns="http://schemas.openxmlformats.org/spreadsheetml/2006/main">
  <c r="L18" i="63" l="1"/>
  <c r="H18" i="63"/>
  <c r="I10" i="63"/>
  <c r="R10" i="63" s="1"/>
  <c r="S10" i="63" s="1"/>
  <c r="H10" i="63"/>
  <c r="R6" i="63"/>
  <c r="S6" i="63" s="1"/>
  <c r="I6" i="63"/>
  <c r="H6" i="63"/>
  <c r="I5" i="63"/>
  <c r="R5" i="63" s="1"/>
  <c r="S5" i="63" s="1"/>
  <c r="H5" i="63"/>
  <c r="I14" i="63"/>
  <c r="R14" i="63" s="1"/>
  <c r="S14" i="63" s="1"/>
  <c r="H14" i="63"/>
  <c r="I9" i="63"/>
  <c r="R9" i="63" s="1"/>
  <c r="S9" i="63" s="1"/>
  <c r="H9" i="63"/>
  <c r="R17" i="63"/>
  <c r="S17" i="63" s="1"/>
  <c r="I17" i="63"/>
  <c r="H17" i="63"/>
  <c r="I15" i="63"/>
  <c r="R15" i="63" s="1"/>
  <c r="S15" i="63" s="1"/>
  <c r="H15" i="63"/>
  <c r="I8" i="63"/>
  <c r="R8" i="63" s="1"/>
  <c r="S8" i="63" s="1"/>
  <c r="H8" i="63"/>
  <c r="I13" i="63"/>
  <c r="R13" i="63" s="1"/>
  <c r="S13" i="63" s="1"/>
  <c r="H13" i="63"/>
  <c r="R12" i="63"/>
  <c r="S12" i="63" s="1"/>
  <c r="I12" i="63"/>
  <c r="H12" i="63"/>
  <c r="I7" i="63"/>
  <c r="R7" i="63" s="1"/>
  <c r="S7" i="63" s="1"/>
  <c r="H7" i="63"/>
  <c r="I16" i="63"/>
  <c r="R16" i="63" s="1"/>
  <c r="S16" i="63" s="1"/>
  <c r="H16" i="63"/>
  <c r="I11" i="63"/>
  <c r="R11" i="63" s="1"/>
  <c r="S11" i="63" s="1"/>
  <c r="H11" i="63"/>
  <c r="T11" i="63" l="1"/>
  <c r="T12" i="63"/>
  <c r="T16" i="63"/>
  <c r="T7" i="63"/>
  <c r="T8" i="63"/>
  <c r="T15" i="63"/>
  <c r="T14" i="63"/>
  <c r="T5" i="63"/>
  <c r="T13" i="63"/>
  <c r="T17" i="63"/>
  <c r="T9" i="63"/>
  <c r="T6" i="63"/>
  <c r="T10" i="63"/>
  <c r="Y18" i="55" l="1"/>
  <c r="X18" i="55"/>
  <c r="K18" i="55"/>
  <c r="W18" i="55"/>
  <c r="M18" i="55"/>
  <c r="N18" i="55"/>
  <c r="O18" i="55"/>
  <c r="P18" i="55"/>
  <c r="Q18" i="55"/>
  <c r="R18" i="55"/>
  <c r="S18" i="55"/>
  <c r="T18" i="55"/>
  <c r="U18" i="55"/>
  <c r="V18" i="55"/>
  <c r="E18" i="55"/>
  <c r="F18" i="55"/>
  <c r="G18" i="55"/>
  <c r="H18" i="55"/>
  <c r="I18" i="55"/>
  <c r="J18" i="55"/>
  <c r="L18" i="55"/>
  <c r="C18" i="55"/>
  <c r="D18" i="55"/>
  <c r="Z5" i="55" l="1"/>
  <c r="Z16" i="55" l="1"/>
  <c r="Z14" i="55"/>
  <c r="Z12" i="55"/>
  <c r="Z10" i="55"/>
  <c r="Z8" i="55"/>
  <c r="Z6" i="55"/>
  <c r="Z17" i="55"/>
  <c r="Z15" i="55"/>
  <c r="Z13" i="55"/>
  <c r="Z11" i="55"/>
  <c r="Z9" i="55"/>
  <c r="Z7" i="55"/>
  <c r="Z18" i="55" l="1"/>
  <c r="F4" i="35" l="1"/>
  <c r="F5" i="35"/>
  <c r="F6" i="35"/>
  <c r="F7" i="35"/>
  <c r="F8" i="35"/>
  <c r="F9" i="35"/>
  <c r="F10" i="35"/>
  <c r="F11" i="35"/>
  <c r="F12" i="35"/>
  <c r="F13" i="35"/>
  <c r="F14" i="35"/>
  <c r="F15" i="35"/>
  <c r="F13" i="13"/>
  <c r="F6" i="13" l="1"/>
  <c r="F7" i="13"/>
  <c r="F8" i="13"/>
  <c r="F9" i="13"/>
  <c r="F10" i="13"/>
  <c r="F11" i="13"/>
  <c r="F12" i="13"/>
  <c r="F14" i="13"/>
  <c r="F15" i="13"/>
  <c r="F16" i="13"/>
  <c r="F17" i="13"/>
  <c r="E18" i="13"/>
  <c r="E28" i="1" l="1"/>
  <c r="E29" i="1"/>
  <c r="E30" i="1"/>
  <c r="E31" i="1"/>
  <c r="E32" i="1"/>
  <c r="E33" i="1"/>
  <c r="E34" i="1"/>
  <c r="E35" i="1"/>
  <c r="E36" i="1"/>
  <c r="E37" i="1"/>
  <c r="E38" i="1"/>
  <c r="E39" i="1"/>
  <c r="C16" i="61" l="1"/>
  <c r="D16" i="61" l="1"/>
  <c r="E16" i="61" s="1"/>
  <c r="E15" i="61"/>
  <c r="E14" i="61"/>
  <c r="E13" i="61"/>
  <c r="E12" i="61"/>
  <c r="E11" i="61"/>
  <c r="E10" i="61"/>
  <c r="E9" i="61"/>
  <c r="E8" i="61"/>
  <c r="E7" i="61"/>
  <c r="E6" i="61"/>
  <c r="E5" i="61"/>
  <c r="E4" i="61"/>
  <c r="E3" i="61"/>
  <c r="H5" i="33" l="1"/>
  <c r="H9" i="33"/>
  <c r="H11" i="33"/>
  <c r="H13" i="33"/>
  <c r="H15" i="33"/>
  <c r="H17" i="33"/>
  <c r="H6" i="33"/>
  <c r="H8" i="33"/>
  <c r="H10" i="33"/>
  <c r="H12" i="33"/>
  <c r="H14" i="33"/>
  <c r="H16" i="33"/>
  <c r="H18" i="33"/>
  <c r="F5" i="61"/>
  <c r="H7" i="33"/>
  <c r="F10" i="61"/>
  <c r="F13" i="61"/>
  <c r="F8" i="61"/>
  <c r="F6" i="61"/>
  <c r="F9" i="61"/>
  <c r="F14" i="61"/>
  <c r="F4" i="61"/>
  <c r="F15" i="61"/>
  <c r="F11" i="61"/>
  <c r="F7" i="61"/>
  <c r="F3" i="61"/>
  <c r="F12" i="61"/>
  <c r="E5" i="59"/>
  <c r="E6" i="59"/>
  <c r="E7" i="59"/>
  <c r="E8" i="59"/>
  <c r="E9" i="59"/>
  <c r="E10" i="59"/>
  <c r="E11" i="59"/>
  <c r="E12" i="59"/>
  <c r="E13" i="59"/>
  <c r="E14" i="59"/>
  <c r="E15" i="59"/>
  <c r="E16" i="59"/>
  <c r="E4" i="59"/>
  <c r="I5" i="33" l="1"/>
  <c r="R5" i="33" s="1"/>
  <c r="S5" i="33" s="1"/>
  <c r="I17" i="33"/>
  <c r="I11" i="33"/>
  <c r="I10" i="33"/>
  <c r="I12" i="33"/>
  <c r="I7" i="33"/>
  <c r="R7" i="33" s="1"/>
  <c r="S7" i="33" s="1"/>
  <c r="I14" i="33"/>
  <c r="I9" i="33"/>
  <c r="I13" i="33"/>
  <c r="I6" i="33"/>
  <c r="R6" i="33" s="1"/>
  <c r="S6" i="33" s="1"/>
  <c r="I16" i="33"/>
  <c r="I8" i="33"/>
  <c r="I15" i="33"/>
  <c r="D17" i="59"/>
  <c r="E5" i="57"/>
  <c r="E6" i="57"/>
  <c r="E7" i="57"/>
  <c r="E8" i="57"/>
  <c r="E9" i="57"/>
  <c r="E10" i="57"/>
  <c r="E11" i="57"/>
  <c r="E12" i="57"/>
  <c r="E13" i="57"/>
  <c r="E14" i="57"/>
  <c r="E15" i="57"/>
  <c r="E16" i="57"/>
  <c r="E4" i="57"/>
  <c r="E16" i="35"/>
  <c r="D16" i="35"/>
  <c r="AA18" i="55"/>
  <c r="AB8" i="55" s="1"/>
  <c r="E17" i="59" l="1"/>
  <c r="F16" i="57"/>
  <c r="F11" i="57"/>
  <c r="F7" i="57"/>
  <c r="F10" i="57"/>
  <c r="F9" i="57"/>
  <c r="F12" i="57"/>
  <c r="F8" i="57"/>
  <c r="F14" i="57"/>
  <c r="F6" i="57"/>
  <c r="F4" i="57"/>
  <c r="F13" i="57"/>
  <c r="F5" i="57"/>
  <c r="F15" i="57"/>
  <c r="E17" i="57"/>
  <c r="AB15" i="55"/>
  <c r="AB11" i="55"/>
  <c r="AB7" i="55"/>
  <c r="AB5" i="55"/>
  <c r="AB14" i="55"/>
  <c r="AB10" i="55"/>
  <c r="AB6" i="55"/>
  <c r="AB17" i="55"/>
  <c r="AB13" i="55"/>
  <c r="AB9" i="55"/>
  <c r="AB16" i="55"/>
  <c r="AB12" i="55"/>
  <c r="L18" i="33" l="1"/>
  <c r="D18" i="13"/>
  <c r="E27" i="1"/>
  <c r="D40" i="1" l="1"/>
  <c r="AC9" i="55" l="1"/>
  <c r="AB18" i="55"/>
  <c r="AC15" i="55"/>
  <c r="AC18" i="55" l="1"/>
  <c r="AC6" i="55"/>
  <c r="AC5" i="55"/>
  <c r="AD15" i="55"/>
  <c r="AC14" i="55"/>
  <c r="AC7" i="55"/>
  <c r="AC12" i="55"/>
  <c r="AC16" i="55"/>
  <c r="AC11" i="55"/>
  <c r="AC17" i="55"/>
  <c r="AC13" i="55"/>
  <c r="AC10" i="55"/>
  <c r="AC8" i="55"/>
  <c r="AD9" i="55"/>
  <c r="D16" i="37"/>
  <c r="AD6" i="55" l="1"/>
  <c r="AD13" i="55"/>
  <c r="AD17" i="55"/>
  <c r="AD5" i="55"/>
  <c r="AD12" i="55"/>
  <c r="AD8" i="55"/>
  <c r="AD14" i="55"/>
  <c r="AD10" i="55"/>
  <c r="AD16" i="55"/>
  <c r="AD11" i="55"/>
  <c r="AD7" i="55"/>
  <c r="AE8" i="55" l="1"/>
  <c r="AE7" i="55"/>
  <c r="AE11" i="55"/>
  <c r="AE13" i="55"/>
  <c r="AE5" i="55"/>
  <c r="AE6" i="55"/>
  <c r="AE17" i="55"/>
  <c r="AE10" i="55"/>
  <c r="AE9" i="55"/>
  <c r="AE14" i="55"/>
  <c r="AE12" i="55"/>
  <c r="AE16" i="55"/>
  <c r="AE15" i="55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3" i="18" l="1"/>
  <c r="E3" i="37" l="1"/>
  <c r="E4" i="37"/>
  <c r="E5" i="37"/>
  <c r="E6" i="37"/>
  <c r="E7" i="37"/>
  <c r="E8" i="37"/>
  <c r="E9" i="37"/>
  <c r="E10" i="37"/>
  <c r="E11" i="37"/>
  <c r="E12" i="37"/>
  <c r="E13" i="37"/>
  <c r="E14" i="37"/>
  <c r="E15" i="37"/>
  <c r="F14" i="37" l="1"/>
  <c r="F10" i="37"/>
  <c r="F6" i="37"/>
  <c r="F13" i="37"/>
  <c r="F9" i="37"/>
  <c r="F5" i="37"/>
  <c r="F12" i="37"/>
  <c r="F8" i="37"/>
  <c r="F4" i="37"/>
  <c r="F15" i="37"/>
  <c r="F11" i="37"/>
  <c r="F7" i="37"/>
  <c r="F3" i="37"/>
  <c r="F3" i="35" l="1"/>
  <c r="G6" i="35" l="1"/>
  <c r="G14" i="35"/>
  <c r="G3" i="35"/>
  <c r="G10" i="35"/>
  <c r="G12" i="35"/>
  <c r="G15" i="35"/>
  <c r="G9" i="35"/>
  <c r="G8" i="35"/>
  <c r="G11" i="35"/>
  <c r="G5" i="35"/>
  <c r="G4" i="35"/>
  <c r="G7" i="35"/>
  <c r="G13" i="35"/>
  <c r="F16" i="35"/>
  <c r="E16" i="37"/>
  <c r="F18" i="13"/>
  <c r="F5" i="13"/>
  <c r="G5" i="13" l="1"/>
  <c r="G17" i="13"/>
  <c r="G14" i="13"/>
  <c r="G13" i="13"/>
  <c r="G15" i="13"/>
  <c r="G16" i="13"/>
  <c r="G10" i="13"/>
  <c r="G9" i="13"/>
  <c r="G11" i="13"/>
  <c r="G12" i="13"/>
  <c r="G6" i="13"/>
  <c r="G7" i="13"/>
  <c r="G8" i="13"/>
  <c r="R14" i="33" l="1"/>
  <c r="S14" i="33" s="1"/>
  <c r="R13" i="33"/>
  <c r="S13" i="33" s="1"/>
  <c r="C40" i="1"/>
  <c r="E40" i="1" s="1"/>
  <c r="R9" i="33" l="1"/>
  <c r="S9" i="33" s="1"/>
  <c r="R12" i="33"/>
  <c r="S12" i="33" s="1"/>
  <c r="R11" i="33"/>
  <c r="S11" i="33" s="1"/>
  <c r="R15" i="33"/>
  <c r="S15" i="33" s="1"/>
  <c r="R10" i="33"/>
  <c r="S10" i="33" s="1"/>
  <c r="R17" i="33"/>
  <c r="S17" i="33" s="1"/>
  <c r="R8" i="33"/>
  <c r="S8" i="33" s="1"/>
  <c r="R16" i="33"/>
  <c r="S16" i="33" s="1"/>
  <c r="D2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T14" i="33" l="1"/>
  <c r="T10" i="33"/>
  <c r="T16" i="33"/>
  <c r="T17" i="33"/>
  <c r="T15" i="33"/>
  <c r="T12" i="33"/>
  <c r="T8" i="33"/>
  <c r="T5" i="33"/>
  <c r="T6" i="33"/>
  <c r="T7" i="33"/>
  <c r="T11" i="33"/>
  <c r="T9" i="33"/>
  <c r="T13" i="33"/>
  <c r="C21" i="1"/>
  <c r="E21" i="1" s="1"/>
  <c r="F4" i="1" l="1"/>
  <c r="F18" i="1"/>
  <c r="F16" i="1"/>
  <c r="F14" i="1"/>
  <c r="F12" i="1"/>
  <c r="F10" i="1"/>
  <c r="F8" i="1"/>
  <c r="F6" i="1"/>
  <c r="F19" i="1"/>
  <c r="F17" i="1"/>
  <c r="F15" i="1"/>
  <c r="F13" i="1"/>
  <c r="F11" i="1"/>
  <c r="F9" i="1"/>
  <c r="F7" i="1"/>
  <c r="F5" i="1"/>
</calcChain>
</file>

<file path=xl/sharedStrings.xml><?xml version="1.0" encoding="utf-8"?>
<sst xmlns="http://schemas.openxmlformats.org/spreadsheetml/2006/main" count="352" uniqueCount="139">
  <si>
    <t>عنوان</t>
  </si>
  <si>
    <t>شبکه بهداشت و درمان شهرستان املش</t>
  </si>
  <si>
    <t>شبکه بهداشت و درمان شهرستان رودسر</t>
  </si>
  <si>
    <t>شبکه بهداشت و درمان شهرستان شفت</t>
  </si>
  <si>
    <t>شبکه بهداشت و درمان شهرستان لنگرود</t>
  </si>
  <si>
    <t>شبکه بهداشت و درمان شهرستان رضوانشهر</t>
  </si>
  <si>
    <t>شبکه بهداشت و درمان شهرستان تالش</t>
  </si>
  <si>
    <t>شبکه بهداشت و درمان شهرستان ماسال</t>
  </si>
  <si>
    <t>شبکه بهداشت و درمان شهرستان آستانه اشرفیه</t>
  </si>
  <si>
    <t>شبکه بهداشت و درمان شهرستان رودبار</t>
  </si>
  <si>
    <t>شبکه بهداشت و درمان شهرستان بندر انزلی</t>
  </si>
  <si>
    <t>شبکه بهداشت و درمان شهرستان آستارا</t>
  </si>
  <si>
    <t>شبکه بهداشت و درمان شهرستان رشت</t>
  </si>
  <si>
    <t>شبکه بهداشت و درمان شهرستان سیاهکل</t>
  </si>
  <si>
    <t>شبکه بهداشت و درمان شهرستان صومعه سرا</t>
  </si>
  <si>
    <t>شبکه بهداشت و درمان شهرستان لاهیجان</t>
  </si>
  <si>
    <t>شبکه بهداشت و درمان شهرستان فومن</t>
  </si>
  <si>
    <t>مجموع کل</t>
  </si>
  <si>
    <t>درصد ثبت نام شده</t>
  </si>
  <si>
    <t>رتبه</t>
  </si>
  <si>
    <t xml:space="preserve">رتبه </t>
  </si>
  <si>
    <t xml:space="preserve">ردیف </t>
  </si>
  <si>
    <t xml:space="preserve">جمعیت دانشگاه علوم پزشکی </t>
  </si>
  <si>
    <t>جمعیت واقعی نفوس و مسکن  95</t>
  </si>
  <si>
    <t>ردیف</t>
  </si>
  <si>
    <t xml:space="preserve">جمعیت شهری و روستایی ثبت نام شده در سامانه سیب تا تاریخ </t>
  </si>
  <si>
    <t>درصد</t>
  </si>
  <si>
    <t xml:space="preserve">گیلان </t>
  </si>
  <si>
    <t>جمعیت سیب</t>
  </si>
  <si>
    <t xml:space="preserve">رتبه بندی </t>
  </si>
  <si>
    <t>97/6/23</t>
  </si>
  <si>
    <t xml:space="preserve">نسبت به جمعیت ثبت نام شده در سیب </t>
  </si>
  <si>
    <t xml:space="preserve">میانگین رتبه </t>
  </si>
  <si>
    <t xml:space="preserve">رتبه نهایی </t>
  </si>
  <si>
    <t xml:space="preserve"> کاربران فعال </t>
  </si>
  <si>
    <t xml:space="preserve">کاربران غیرفعال </t>
  </si>
  <si>
    <t>ثبت خدمات مورد انتظار</t>
  </si>
  <si>
    <t xml:space="preserve">درصد جمعیت ثبت نام شده </t>
  </si>
  <si>
    <t xml:space="preserve">کاربر فعال </t>
  </si>
  <si>
    <t xml:space="preserve">شاخص حداقل یکبارخدمت گرفته </t>
  </si>
  <si>
    <t>تعداد خدمات مورد انتظار در یکسال (جمعیت *13)</t>
  </si>
  <si>
    <t>تالش</t>
  </si>
  <si>
    <t>ویزیت</t>
  </si>
  <si>
    <t>مراقبت مستقیم</t>
  </si>
  <si>
    <t>مراقبت ارجاعی</t>
  </si>
  <si>
    <t>مجموع</t>
  </si>
  <si>
    <t>کارکرد</t>
  </si>
  <si>
    <t>فشار خون</t>
  </si>
  <si>
    <t>دیابت</t>
  </si>
  <si>
    <t>کودکان</t>
  </si>
  <si>
    <t>نوجوانان</t>
  </si>
  <si>
    <t>جوانان</t>
  </si>
  <si>
    <t>میانسالان 30 تا 39 سال</t>
  </si>
  <si>
    <t>میانسالان 40 تا 59 سال</t>
  </si>
  <si>
    <t>سالمندان</t>
  </si>
  <si>
    <t>مادران باردار</t>
  </si>
  <si>
    <t>نوع واحد</t>
  </si>
  <si>
    <t>تعداد خدمت</t>
  </si>
  <si>
    <t>تعداد مراجعین</t>
  </si>
  <si>
    <t>جمع وزنی خدمات</t>
  </si>
  <si>
    <t xml:space="preserve">صورت کسر : در قید حیات  سامانه سیب </t>
  </si>
  <si>
    <t xml:space="preserve">مخرج کسر : سرشماری 1400 مرکز آمار ایران </t>
  </si>
  <si>
    <t xml:space="preserve">نسخه نویسی الکترونیک </t>
  </si>
  <si>
    <t>جمعیت واقعی نفوس و مسکن  1400</t>
  </si>
  <si>
    <t xml:space="preserve">رتبه بندی بر اساس ویزیت بر مبنای جمعیت تحت پوشش </t>
  </si>
  <si>
    <t xml:space="preserve">میزان اختلاف ثبت ویزیت پزشکان بر مبنای سهم جمعیتی </t>
  </si>
  <si>
    <t>درصد ثبت مورد انتظار</t>
  </si>
  <si>
    <t xml:space="preserve">A
  درصد ثبت اطلاعات به ثبت کل </t>
  </si>
  <si>
    <t xml:space="preserve">B
سهم جمعیت به جمعیت کل </t>
  </si>
  <si>
    <t xml:space="preserve">شهرستانهایی که میزان ثبت خدمات پزشک آنها از سهم جمعیتی آنها بیشتر بوده و یا برابر بوده امتیاز بالاتری دریافت کردند </t>
  </si>
  <si>
    <t xml:space="preserve">نسخه نویسی الکترونیک در سیب جدید </t>
  </si>
  <si>
    <t xml:space="preserve">درصد  نسخه نویسی  سیب </t>
  </si>
  <si>
    <t xml:space="preserve">تعداد ارجاع به سطح 2 </t>
  </si>
  <si>
    <t xml:space="preserve">سر جمع </t>
  </si>
  <si>
    <t xml:space="preserve">جمعیت </t>
  </si>
  <si>
    <t xml:space="preserve">این شاخص فقط بر مبنای نسخه نویسی سیب جدید محاسبه شده و نسخه های ارسال شده از سایت های تامین و بیمه سلامت لحاظ نشده است . </t>
  </si>
  <si>
    <t>تعداد  ارجاع به سطح 2 (بیمه سلامت) 
(ارجاع به بیمارستان و بخش خصوصی )</t>
  </si>
  <si>
    <t xml:space="preserve">درصد ارجاع الکترونیک </t>
  </si>
  <si>
    <t xml:space="preserve">زیرا با توجه به اینکه ارسال نسخه از سیب ، در برخی از مواقع با خطا مواجه شده و پزشکان به ناچار مجبور به استفاده از سامانه های بیمه گر هستند ، صورت کسر باید جمع همه روش های ارسال نسخه باشد. </t>
  </si>
  <si>
    <t>برای محاسبه میزان نسخه نویسی الکترونیک واقعی می بایست ، جمع نسخ ارسال شده سیب و تامین و سلامت جمع شود و تقسیم بر تعداد ویزیت سلامت نگار گردد</t>
  </si>
  <si>
    <t xml:space="preserve">ولی متاسفانه  آمارهای بیمه  از داشبورد یا سامانه ای قابل استخراج نمی باشد . فلذا  فقط نسخه نویسی سیب با سلامت نگار مقایسه گردید. </t>
  </si>
  <si>
    <t>بعنوان مثال شهرستان املش با 90درصد نسخه نویسی سیب ، رتبه اول را دارد . ولی ممکن است شهرستان لنگرود  درصد  کل نسخه نویسی الکترونیک (سیب و سامانه های بیمه گر ) بیشتر از 90 باشد .</t>
  </si>
  <si>
    <t xml:space="preserve"> اما از آنجاییکه الویت وزارت و معاونت سیب است ، فعلا با این روش رتبه بندی انجام می گیرد . </t>
  </si>
  <si>
    <t xml:space="preserve">خدمات ثبت شده سال (فعالیت کاربران) </t>
  </si>
  <si>
    <t>مدیران شبکه دسترسی به گزارشات نسخ ارسال شده سامانه تامین دارند . معمولا مسئول درآمد بعنوان ادمین پسوورد این سامانه را در اختیار دارد و قادر است آمار نسخه نویسی از سایت تامین را استخراج و ارائه نماید چ</t>
  </si>
  <si>
    <t>تعداد نسخ سیب (ارسال موفق)</t>
  </si>
  <si>
    <t xml:space="preserve">درصد بازخورد </t>
  </si>
  <si>
    <t xml:space="preserve">گزارش ارجاعات و بازخوردها - ارجاع گیرنده پزشک خانواده </t>
  </si>
  <si>
    <t xml:space="preserve">تعداد بازخورد (پذیرش شده و بازخورد شده ) </t>
  </si>
  <si>
    <t xml:space="preserve">شاخص درصد بازخورد پزشک خانواده در ارجاعات سطح1 </t>
  </si>
  <si>
    <t xml:space="preserve">حداقل یکبار خدمت گرفته </t>
  </si>
  <si>
    <t>درصد یکبار خدمت  1402</t>
  </si>
  <si>
    <t xml:space="preserve">تعداد ارجاع به پزشک خانواده </t>
  </si>
  <si>
    <t>منوی جمعیت - گزارش افرادی که حداقل یکبار خدمت گرفته اند به تفکیک شبکه - بازه زمانی 6 ماهه اول سال 1403</t>
  </si>
  <si>
    <t xml:space="preserve">صورت و مخرج و درصد در همین گزارش سیب وجود دارد </t>
  </si>
  <si>
    <t xml:space="preserve">مخرج کسر فقط نسخه های ارسال شده از سامانه سیب است . و نسخ ارسالی از سامانه های بیمه در مخرج کسر لحاظ نشده اند . بنابراین این مقدار واقعی این شاخص قطعا از این مقدار کمتر خواهد شد </t>
  </si>
  <si>
    <t>حویق</t>
  </si>
  <si>
    <t>شماره3</t>
  </si>
  <si>
    <t>ناو</t>
  </si>
  <si>
    <t>چوبر</t>
  </si>
  <si>
    <t>شماره یک</t>
  </si>
  <si>
    <t>لیسار</t>
  </si>
  <si>
    <t>اسالم یک</t>
  </si>
  <si>
    <t>اسالم دو</t>
  </si>
  <si>
    <t>لمیر</t>
  </si>
  <si>
    <t>شماره 2</t>
  </si>
  <si>
    <t>جوکندان</t>
  </si>
  <si>
    <t>کیشون بن</t>
  </si>
  <si>
    <t>خطبه سرا</t>
  </si>
  <si>
    <t>مرکز</t>
  </si>
  <si>
    <t>شبانه روزی حویق</t>
  </si>
  <si>
    <t>شماره 3 تالش</t>
  </si>
  <si>
    <t>ناو (یاری محله)</t>
  </si>
  <si>
    <t>شماره 1 تالش</t>
  </si>
  <si>
    <t>شماره 1 اسالم</t>
  </si>
  <si>
    <t>شماره 2 اسالم</t>
  </si>
  <si>
    <t>شماره 2 تالش</t>
  </si>
  <si>
    <t xml:space="preserve">A-B
اختلاف ویزیت ثبت شده و سهم جمعیت </t>
  </si>
  <si>
    <t>نام مرکز</t>
  </si>
  <si>
    <t>شهرستان</t>
  </si>
  <si>
    <t xml:space="preserve">نام مرکز </t>
  </si>
  <si>
    <t>9 ماهه سال 1403</t>
  </si>
  <si>
    <t>کیشون بن(کیش دیبی)</t>
  </si>
  <si>
    <t>9ماهه  سال 1403</t>
  </si>
  <si>
    <t xml:space="preserve">تعداد ویزیت سلامت نگار </t>
  </si>
  <si>
    <t>شاخص درصد بازخورد ارجاع در سطح 1 (بازخورد پزشک  خانواده به ارجاعات سطح 1) -9ماهه سال1403</t>
  </si>
  <si>
    <t>کاربر فعال -9ماهه سال1403</t>
  </si>
  <si>
    <t>عملکرد 9 ماهه  سال 1403 نسبت به خدمات مورد انتظار</t>
  </si>
  <si>
    <t>درصد نسخه نویسی از طریق سامانه سیب -9ماهه سال1403</t>
  </si>
  <si>
    <t xml:space="preserve">تعداد نسخ 
(ارسال موفق) </t>
  </si>
  <si>
    <t>9 ماهه  سال 1403</t>
  </si>
  <si>
    <t xml:space="preserve">تعداد خدمات مورد انتظار هر نفر جمعیت 13 خدمت در سال می باشد (چون شاخص 9 ماه است مخرج را تقسیم بر 3/4 می کنیم) </t>
  </si>
  <si>
    <t>9 ماهه اول سال 1403</t>
  </si>
  <si>
    <t>قابل توجه مراکز :میانگین ارجاع کمتر از 15درصد می باشد.</t>
  </si>
  <si>
    <t xml:space="preserve"> رتبه بندی مراکز بر اساس  شاخصهای  مدیریتی سامانه سیب </t>
  </si>
  <si>
    <t>مراکز</t>
  </si>
  <si>
    <t xml:space="preserve">رتبه بندی مراکز  بر اساس جمعیت شهری و روستایی ثبت نام شده در سامانه سیب تا تاریخ </t>
  </si>
  <si>
    <t xml:space="preserve">رتبه بندی مراکز بر اساس شاخص درصد افرادی که حد اقل یک خدمت دریافت کره اند </t>
  </si>
  <si>
    <t>عملکرد پزشکان در 9ماهه 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</si>
</sst>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-_ ;_ * #,##0.00\-_ ;_ * &quot;-&quot;??_-_ ;_ @_ "/>
    <numFmt numFmtId="165" formatCode="0.0"/>
    <numFmt numFmtId="166" formatCode="_ * #,##0_-_ ;_ * #,##0\-_ ;_ * &quot;-&quot;??_-_ ;_ @_ "/>
    <numFmt numFmtId="167" formatCode="#\ ???/???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rgb="FF333333"/>
      <name val="WYekan"/>
    </font>
    <font>
      <b/>
      <sz val="12"/>
      <color rgb="FF333333"/>
      <name val="WYekan"/>
    </font>
    <font>
      <b/>
      <sz val="11"/>
      <color theme="1"/>
      <name val="B Titr"/>
      <charset val="178"/>
    </font>
    <font>
      <sz val="12"/>
      <color rgb="FFFF0000"/>
      <name val="B Yekan"/>
      <charset val="178"/>
    </font>
    <font>
      <b/>
      <sz val="11"/>
      <color rgb="FF333333"/>
      <name val="FontAwesome"/>
    </font>
    <font>
      <b/>
      <sz val="12"/>
      <color rgb="FF333333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rgb="FF333333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4"/>
      <color theme="1"/>
      <name val="B Zar"/>
      <charset val="178"/>
    </font>
    <font>
      <b/>
      <sz val="14"/>
      <color rgb="FF333333"/>
      <name val="B Zar"/>
      <charset val="178"/>
    </font>
    <font>
      <sz val="14"/>
      <color theme="1"/>
      <name val="B Zar"/>
      <charset val="178"/>
    </font>
    <font>
      <sz val="14"/>
      <color rgb="FF333333"/>
      <name val="B Zar"/>
      <charset val="178"/>
    </font>
    <font>
      <b/>
      <sz val="11"/>
      <color rgb="FF333333"/>
      <name val="B Zar"/>
      <charset val="178"/>
    </font>
    <font>
      <sz val="14"/>
      <color theme="1"/>
      <name val="Calibri"/>
      <family val="2"/>
      <scheme val="minor"/>
    </font>
    <font>
      <sz val="11"/>
      <name val="Calibri"/>
      <family val="2"/>
    </font>
    <font>
      <b/>
      <sz val="16"/>
      <color rgb="FFFF0000"/>
      <name val="B Zar"/>
      <charset val="178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20"/>
      <color rgb="FFFF0000"/>
      <name val="Calibri"/>
      <family val="2"/>
      <scheme val="minor"/>
    </font>
    <font>
      <sz val="12"/>
      <name val="Tahom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name val="Tahoma"/>
      <family val="2"/>
    </font>
    <font>
      <b/>
      <sz val="14"/>
      <color theme="5" tint="-0.499984740745262"/>
      <name val="B Titr"/>
      <charset val="178"/>
    </font>
    <font>
      <b/>
      <sz val="10"/>
      <color rgb="FF7030A0"/>
      <name val="B Titr"/>
      <charset val="178"/>
    </font>
    <font>
      <b/>
      <sz val="11"/>
      <color rgb="FF7030A0"/>
      <name val="B Titr"/>
      <charset val="178"/>
    </font>
    <font>
      <sz val="11"/>
      <color theme="1"/>
      <name val="B Titr"/>
      <charset val="178"/>
    </font>
    <font>
      <b/>
      <sz val="11"/>
      <color rgb="FF333333"/>
      <name val="B Titr"/>
      <charset val="178"/>
    </font>
    <font>
      <sz val="12"/>
      <name val="B Titr"/>
      <charset val="178"/>
    </font>
    <font>
      <b/>
      <sz val="12"/>
      <color rgb="FF333333"/>
      <name val="B Titr"/>
      <charset val="178"/>
    </font>
    <font>
      <b/>
      <sz val="12"/>
      <color theme="1"/>
      <name val="B Titr"/>
      <charset val="178"/>
    </font>
    <font>
      <b/>
      <sz val="10"/>
      <color rgb="FF333333"/>
      <name val="B Titr"/>
      <charset val="178"/>
    </font>
    <font>
      <b/>
      <sz val="10"/>
      <color theme="1"/>
      <name val="B Titr"/>
      <charset val="178"/>
    </font>
    <font>
      <sz val="10"/>
      <color rgb="FF333333"/>
      <name val="B Titr"/>
      <charset val="178"/>
    </font>
    <font>
      <sz val="10"/>
      <color theme="1"/>
      <name val="B Titr"/>
      <charset val="178"/>
    </font>
    <font>
      <b/>
      <sz val="14"/>
      <color theme="1"/>
      <name val="B Titr"/>
      <charset val="178"/>
    </font>
    <font>
      <sz val="12"/>
      <color theme="1"/>
      <name val="Calibri"/>
      <family val="2"/>
      <scheme val="minor"/>
    </font>
    <font>
      <sz val="12"/>
      <color theme="1"/>
      <name val="B Titr"/>
      <charset val="178"/>
    </font>
    <font>
      <sz val="12"/>
      <color rgb="FFFF0000"/>
      <name val="B Titr"/>
      <charset val="178"/>
    </font>
    <font>
      <b/>
      <sz val="12"/>
      <color rgb="FFFF0000"/>
      <name val="B Titr"/>
      <charset val="178"/>
    </font>
    <font>
      <b/>
      <sz val="11"/>
      <color rgb="FF000000"/>
      <name val="B Titr"/>
      <charset val="178"/>
    </font>
    <font>
      <b/>
      <sz val="10"/>
      <color rgb="FF428BCA"/>
      <name val="B Titr"/>
      <charset val="178"/>
    </font>
    <font>
      <b/>
      <sz val="16"/>
      <color rgb="FFFF0000"/>
      <name val="B Titr"/>
      <charset val="178"/>
    </font>
    <font>
      <sz val="14"/>
      <name val="B Titr"/>
      <charset val="178"/>
    </font>
    <font>
      <sz val="10"/>
      <color theme="1"/>
      <name val="Calibri"/>
      <family val="2"/>
      <scheme val="minor"/>
    </font>
    <font>
      <sz val="10"/>
      <name val="B Titr"/>
      <charset val="178"/>
    </font>
    <font>
      <b/>
      <sz val="11"/>
      <name val="B Titr"/>
      <charset val="178"/>
    </font>
    <font>
      <b/>
      <sz val="10"/>
      <name val="B Titr"/>
      <charset val="178"/>
    </font>
    <font>
      <b/>
      <sz val="9"/>
      <color rgb="FF7030A0"/>
      <name val="B Titr"/>
      <charset val="178"/>
    </font>
    <font>
      <sz val="9"/>
      <color theme="1"/>
      <name val="B Titr"/>
      <charset val="178"/>
    </font>
    <font>
      <b/>
      <sz val="9"/>
      <color rgb="FF333333"/>
      <name val="B Titr"/>
      <charset val="178"/>
    </font>
    <font>
      <b/>
      <sz val="9"/>
      <color theme="1"/>
      <name val="B Titr"/>
      <charset val="178"/>
    </font>
    <font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9D08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21" fillId="13" borderId="0"/>
    <xf numFmtId="0" fontId="22" fillId="0" borderId="0"/>
    <xf numFmtId="0" fontId="23" fillId="13" borderId="0"/>
    <xf numFmtId="0" fontId="22" fillId="0" borderId="0"/>
    <xf numFmtId="0" fontId="22" fillId="0" borderId="0"/>
    <xf numFmtId="164" fontId="26" fillId="0" borderId="0" applyFont="0" applyFill="0" applyBorder="0" applyAlignment="0" applyProtection="0"/>
  </cellStyleXfs>
  <cellXfs count="270">
    <xf numFmtId="0" fontId="0" fillId="0" borderId="0" xfId="0"/>
    <xf numFmtId="0" fontId="3" fillId="3" borderId="1" xfId="0" applyFont="1" applyFill="1" applyBorder="1" applyAlignment="1">
      <alignment horizontal="right" vertical="top" wrapText="1"/>
    </xf>
    <xf numFmtId="0" fontId="4" fillId="0" borderId="0" xfId="0" applyFont="1"/>
    <xf numFmtId="0" fontId="7" fillId="3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7" fillId="2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8" fillId="0" borderId="1" xfId="0" applyFont="1" applyBorder="1"/>
    <xf numFmtId="0" fontId="9" fillId="0" borderId="0" xfId="0" applyFont="1"/>
    <xf numFmtId="0" fontId="8" fillId="0" borderId="0" xfId="0" applyFont="1"/>
    <xf numFmtId="0" fontId="13" fillId="0" borderId="0" xfId="0" applyFont="1"/>
    <xf numFmtId="0" fontId="15" fillId="0" borderId="0" xfId="0" applyFont="1"/>
    <xf numFmtId="0" fontId="16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/>
    </xf>
    <xf numFmtId="3" fontId="0" fillId="0" borderId="0" xfId="0" applyNumberFormat="1"/>
    <xf numFmtId="0" fontId="2" fillId="2" borderId="5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15" fillId="0" borderId="1" xfId="0" applyFont="1" applyBorder="1"/>
    <xf numFmtId="0" fontId="15" fillId="5" borderId="1" xfId="0" applyFont="1" applyFill="1" applyBorder="1"/>
    <xf numFmtId="0" fontId="16" fillId="5" borderId="1" xfId="0" applyFont="1" applyFill="1" applyBorder="1" applyAlignment="1">
      <alignment horizontal="center" vertical="top" wrapText="1"/>
    </xf>
    <xf numFmtId="0" fontId="0" fillId="0" borderId="0" xfId="0"/>
    <xf numFmtId="0" fontId="20" fillId="0" borderId="0" xfId="0" applyFont="1"/>
    <xf numFmtId="0" fontId="15" fillId="0" borderId="0" xfId="0" applyFont="1" applyAlignment="1">
      <alignment horizontal="center"/>
    </xf>
    <xf numFmtId="0" fontId="24" fillId="0" borderId="0" xfId="0" applyFont="1"/>
    <xf numFmtId="0" fontId="25" fillId="0" borderId="0" xfId="5" applyNumberFormat="1" applyFont="1"/>
    <xf numFmtId="0" fontId="25" fillId="0" borderId="0" xfId="5" applyNumberFormat="1" applyFont="1" applyBorder="1"/>
    <xf numFmtId="0" fontId="27" fillId="0" borderId="0" xfId="5" applyNumberFormat="1" applyFont="1"/>
    <xf numFmtId="0" fontId="28" fillId="0" borderId="0" xfId="5" applyNumberFormat="1" applyFont="1"/>
    <xf numFmtId="0" fontId="8" fillId="0" borderId="0" xfId="0" applyFont="1" applyAlignment="1">
      <alignment shrinkToFit="1" readingOrder="2"/>
    </xf>
    <xf numFmtId="0" fontId="12" fillId="0" borderId="0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165" fontId="12" fillId="6" borderId="0" xfId="0" applyNumberFormat="1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0" fillId="6" borderId="0" xfId="0" applyFill="1"/>
    <xf numFmtId="0" fontId="33" fillId="6" borderId="1" xfId="0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31" fillId="10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10" xfId="0" applyFont="1" applyBorder="1" applyAlignment="1">
      <alignment shrinkToFit="1" readingOrder="2"/>
    </xf>
    <xf numFmtId="0" fontId="35" fillId="6" borderId="1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9" fillId="2" borderId="19" xfId="0" applyFont="1" applyFill="1" applyBorder="1" applyAlignment="1">
      <alignment vertical="top" wrapText="1"/>
    </xf>
    <xf numFmtId="0" fontId="37" fillId="6" borderId="20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2" fontId="38" fillId="0" borderId="20" xfId="0" applyNumberFormat="1" applyFont="1" applyBorder="1" applyAlignment="1">
      <alignment horizontal="center"/>
    </xf>
    <xf numFmtId="0" fontId="38" fillId="5" borderId="22" xfId="0" applyFont="1" applyFill="1" applyBorder="1" applyAlignment="1">
      <alignment horizontal="center"/>
    </xf>
    <xf numFmtId="0" fontId="39" fillId="2" borderId="23" xfId="0" applyFont="1" applyFill="1" applyBorder="1" applyAlignment="1">
      <alignment vertical="top" wrapText="1"/>
    </xf>
    <xf numFmtId="0" fontId="37" fillId="6" borderId="1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/>
    </xf>
    <xf numFmtId="0" fontId="38" fillId="5" borderId="24" xfId="0" applyFont="1" applyFill="1" applyBorder="1" applyAlignment="1">
      <alignment horizontal="center"/>
    </xf>
    <xf numFmtId="0" fontId="38" fillId="6" borderId="24" xfId="0" applyFont="1" applyFill="1" applyBorder="1" applyAlignment="1">
      <alignment horizontal="center"/>
    </xf>
    <xf numFmtId="0" fontId="39" fillId="2" borderId="25" xfId="0" applyFont="1" applyFill="1" applyBorder="1" applyAlignment="1">
      <alignment vertical="top" wrapText="1"/>
    </xf>
    <xf numFmtId="0" fontId="37" fillId="6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/>
    </xf>
    <xf numFmtId="0" fontId="38" fillId="5" borderId="28" xfId="0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37" fillId="3" borderId="29" xfId="0" applyFont="1" applyFill="1" applyBorder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 wrapText="1"/>
    </xf>
    <xf numFmtId="2" fontId="38" fillId="0" borderId="13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2" fontId="37" fillId="5" borderId="1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44" fillId="17" borderId="3" xfId="0" applyFont="1" applyFill="1" applyBorder="1" applyAlignment="1">
      <alignment horizontal="center" vertical="center"/>
    </xf>
    <xf numFmtId="0" fontId="45" fillId="14" borderId="3" xfId="0" applyFont="1" applyFill="1" applyBorder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3" fontId="32" fillId="18" borderId="1" xfId="0" applyNumberFormat="1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 wrapText="1"/>
    </xf>
    <xf numFmtId="2" fontId="4" fillId="18" borderId="6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2" fontId="4" fillId="18" borderId="1" xfId="0" applyNumberFormat="1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33" fillId="19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3" fontId="32" fillId="19" borderId="1" xfId="0" applyNumberFormat="1" applyFont="1" applyFill="1" applyBorder="1" applyAlignment="1">
      <alignment horizontal="center" vertical="center" wrapText="1"/>
    </xf>
    <xf numFmtId="0" fontId="32" fillId="19" borderId="1" xfId="0" applyFont="1" applyFill="1" applyBorder="1" applyAlignment="1">
      <alignment horizontal="center" vertical="center" wrapText="1"/>
    </xf>
    <xf numFmtId="2" fontId="4" fillId="19" borderId="6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2" fontId="4" fillId="19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3" fontId="32" fillId="6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2" fontId="4" fillId="6" borderId="6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3" fontId="46" fillId="16" borderId="3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/>
    </xf>
    <xf numFmtId="0" fontId="38" fillId="3" borderId="9" xfId="0" applyFont="1" applyFill="1" applyBorder="1" applyAlignment="1">
      <alignment horizontal="center"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7" fillId="3" borderId="14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33" fillId="18" borderId="3" xfId="0" applyFont="1" applyFill="1" applyBorder="1" applyAlignment="1">
      <alignment horizontal="center" vertical="center" wrapText="1"/>
    </xf>
    <xf numFmtId="0" fontId="49" fillId="0" borderId="1" xfId="5" applyNumberFormat="1" applyFont="1" applyBorder="1" applyAlignment="1">
      <alignment horizontal="center"/>
    </xf>
    <xf numFmtId="2" fontId="41" fillId="0" borderId="1" xfId="0" applyNumberFormat="1" applyFont="1" applyBorder="1" applyAlignment="1">
      <alignment horizontal="center"/>
    </xf>
    <xf numFmtId="0" fontId="41" fillId="8" borderId="1" xfId="0" applyFont="1" applyFill="1" applyBorder="1" applyAlignment="1">
      <alignment horizontal="center"/>
    </xf>
    <xf numFmtId="2" fontId="41" fillId="11" borderId="1" xfId="0" applyNumberFormat="1" applyFont="1" applyFill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1" fillId="8" borderId="3" xfId="5" applyNumberFormat="1" applyFont="1" applyFill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 vertical="center"/>
    </xf>
    <xf numFmtId="0" fontId="32" fillId="0" borderId="0" xfId="0" applyFont="1"/>
    <xf numFmtId="0" fontId="36" fillId="5" borderId="3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2" fontId="52" fillId="0" borderId="1" xfId="5" applyNumberFormat="1" applyFont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 vertical="center" shrinkToFit="1"/>
    </xf>
    <xf numFmtId="0" fontId="38" fillId="5" borderId="3" xfId="6" applyNumberFormat="1" applyFont="1" applyFill="1" applyBorder="1" applyAlignment="1">
      <alignment horizontal="center" vertical="center" wrapText="1" shrinkToFit="1"/>
    </xf>
    <xf numFmtId="0" fontId="38" fillId="5" borderId="3" xfId="0" applyFont="1" applyFill="1" applyBorder="1" applyAlignment="1">
      <alignment horizontal="center" vertical="center"/>
    </xf>
    <xf numFmtId="2" fontId="51" fillId="0" borderId="1" xfId="5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15" borderId="0" xfId="0" applyFont="1" applyFill="1" applyBorder="1" applyAlignment="1">
      <alignment horizontal="center" vertical="center"/>
    </xf>
    <xf numFmtId="0" fontId="51" fillId="0" borderId="0" xfId="5" applyNumberFormat="1" applyFont="1" applyAlignment="1">
      <alignment horizontal="center" vertical="center"/>
    </xf>
    <xf numFmtId="0" fontId="51" fillId="0" borderId="0" xfId="5" applyNumberFormat="1" applyFont="1" applyBorder="1" applyAlignment="1">
      <alignment horizontal="center" vertical="center"/>
    </xf>
    <xf numFmtId="0" fontId="52" fillId="0" borderId="1" xfId="5" applyNumberFormat="1" applyFont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 wrapText="1"/>
    </xf>
    <xf numFmtId="0" fontId="54" fillId="10" borderId="3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165" fontId="57" fillId="0" borderId="1" xfId="0" applyNumberFormat="1" applyFont="1" applyBorder="1" applyAlignment="1">
      <alignment horizontal="center" vertical="center"/>
    </xf>
    <xf numFmtId="0" fontId="55" fillId="11" borderId="1" xfId="0" applyFont="1" applyFill="1" applyBorder="1" applyAlignment="1">
      <alignment horizontal="center" vertical="center"/>
    </xf>
    <xf numFmtId="165" fontId="57" fillId="6" borderId="1" xfId="0" applyNumberFormat="1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165" fontId="57" fillId="5" borderId="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6" fontId="38" fillId="0" borderId="1" xfId="11" applyNumberFormat="1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40" fillId="11" borderId="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165" fontId="38" fillId="5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3" fontId="38" fillId="5" borderId="1" xfId="0" applyNumberFormat="1" applyFont="1" applyFill="1" applyBorder="1" applyAlignment="1">
      <alignment horizontal="center" vertical="center"/>
    </xf>
    <xf numFmtId="0" fontId="33" fillId="21" borderId="1" xfId="0" applyFont="1" applyFill="1" applyBorder="1" applyAlignment="1">
      <alignment horizontal="center" vertical="center" wrapText="1"/>
    </xf>
    <xf numFmtId="0" fontId="49" fillId="21" borderId="1" xfId="5" applyNumberFormat="1" applyFont="1" applyFill="1" applyBorder="1" applyAlignment="1">
      <alignment horizontal="center"/>
    </xf>
    <xf numFmtId="2" fontId="41" fillId="21" borderId="1" xfId="0" applyNumberFormat="1" applyFont="1" applyFill="1" applyBorder="1" applyAlignment="1">
      <alignment horizontal="center"/>
    </xf>
    <xf numFmtId="3" fontId="51" fillId="0" borderId="1" xfId="5" applyNumberFormat="1" applyFont="1" applyBorder="1" applyAlignment="1">
      <alignment horizontal="center" vertical="center"/>
    </xf>
    <xf numFmtId="3" fontId="53" fillId="0" borderId="1" xfId="5" applyNumberFormat="1" applyFont="1" applyBorder="1" applyAlignment="1">
      <alignment horizontal="center" vertical="center"/>
    </xf>
    <xf numFmtId="3" fontId="57" fillId="0" borderId="1" xfId="0" applyNumberFormat="1" applyFont="1" applyBorder="1" applyAlignment="1">
      <alignment horizontal="center" vertical="center"/>
    </xf>
    <xf numFmtId="3" fontId="57" fillId="0" borderId="1" xfId="11" applyNumberFormat="1" applyFont="1" applyBorder="1" applyAlignment="1">
      <alignment horizontal="center" vertical="center"/>
    </xf>
    <xf numFmtId="3" fontId="57" fillId="6" borderId="1" xfId="0" applyNumberFormat="1" applyFont="1" applyFill="1" applyBorder="1" applyAlignment="1">
      <alignment horizontal="center" vertical="center"/>
    </xf>
    <xf numFmtId="3" fontId="57" fillId="6" borderId="1" xfId="11" applyNumberFormat="1" applyFont="1" applyFill="1" applyBorder="1" applyAlignment="1">
      <alignment horizontal="center" vertical="center"/>
    </xf>
    <xf numFmtId="3" fontId="57" fillId="5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38" fillId="8" borderId="17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 vertical="center"/>
    </xf>
    <xf numFmtId="0" fontId="37" fillId="8" borderId="15" xfId="0" applyFont="1" applyFill="1" applyBorder="1" applyAlignment="1">
      <alignment horizontal="center" vertical="center" wrapText="1"/>
    </xf>
    <xf numFmtId="0" fontId="37" fillId="8" borderId="16" xfId="0" applyFont="1" applyFill="1" applyBorder="1" applyAlignment="1">
      <alignment horizontal="center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8" fillId="8" borderId="17" xfId="0" applyFont="1" applyFill="1" applyBorder="1" applyAlignment="1">
      <alignment horizontal="center" vertical="center" wrapText="1"/>
    </xf>
    <xf numFmtId="0" fontId="38" fillId="8" borderId="18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shrinkToFit="1" readingOrder="2"/>
    </xf>
    <xf numFmtId="0" fontId="36" fillId="0" borderId="13" xfId="0" applyFont="1" applyBorder="1" applyAlignment="1">
      <alignment horizontal="center" vertical="center" shrinkToFit="1" readingOrder="2"/>
    </xf>
    <xf numFmtId="0" fontId="46" fillId="16" borderId="1" xfId="0" applyFont="1" applyFill="1" applyBorder="1" applyAlignment="1">
      <alignment horizontal="center" vertical="center" wrapText="1"/>
    </xf>
    <xf numFmtId="0" fontId="46" fillId="16" borderId="3" xfId="0" applyFont="1" applyFill="1" applyBorder="1" applyAlignment="1">
      <alignment horizontal="center" vertical="center" wrapText="1"/>
    </xf>
    <xf numFmtId="0" fontId="46" fillId="3" borderId="37" xfId="0" applyFont="1" applyFill="1" applyBorder="1" applyAlignment="1">
      <alignment horizontal="center" vertical="center" wrapText="1"/>
    </xf>
    <xf numFmtId="0" fontId="46" fillId="3" borderId="22" xfId="0" applyFont="1" applyFill="1" applyBorder="1" applyAlignment="1">
      <alignment horizontal="center" vertical="center" wrapText="1"/>
    </xf>
    <xf numFmtId="0" fontId="46" fillId="3" borderId="29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6" fillId="3" borderId="39" xfId="0" applyFont="1" applyFill="1" applyBorder="1" applyAlignment="1">
      <alignment horizontal="center" vertical="center" wrapText="1"/>
    </xf>
    <xf numFmtId="0" fontId="46" fillId="3" borderId="4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shrinkToFit="1" readingOrder="2"/>
    </xf>
    <xf numFmtId="0" fontId="4" fillId="0" borderId="32" xfId="0" applyFont="1" applyBorder="1" applyAlignment="1">
      <alignment horizontal="center" vertical="center" shrinkToFit="1" readingOrder="2"/>
    </xf>
    <xf numFmtId="0" fontId="4" fillId="0" borderId="33" xfId="0" applyFont="1" applyBorder="1" applyAlignment="1">
      <alignment horizontal="center" vertical="center" shrinkToFit="1" readingOrder="2"/>
    </xf>
    <xf numFmtId="0" fontId="4" fillId="0" borderId="34" xfId="0" applyFont="1" applyBorder="1" applyAlignment="1">
      <alignment horizontal="center" vertical="center" shrinkToFit="1" readingOrder="2"/>
    </xf>
    <xf numFmtId="0" fontId="4" fillId="0" borderId="35" xfId="0" applyFont="1" applyBorder="1" applyAlignment="1">
      <alignment horizontal="center" vertical="center" shrinkToFit="1" readingOrder="2"/>
    </xf>
    <xf numFmtId="0" fontId="4" fillId="0" borderId="36" xfId="0" applyFont="1" applyBorder="1" applyAlignment="1">
      <alignment horizontal="center" vertical="center" shrinkToFit="1" readingOrder="2"/>
    </xf>
    <xf numFmtId="0" fontId="47" fillId="3" borderId="17" xfId="0" applyFont="1" applyFill="1" applyBorder="1" applyAlignment="1">
      <alignment horizontal="center" vertical="center" wrapText="1"/>
    </xf>
    <xf numFmtId="0" fontId="47" fillId="3" borderId="41" xfId="0" applyFont="1" applyFill="1" applyBorder="1" applyAlignment="1">
      <alignment horizontal="center" vertical="center" wrapText="1"/>
    </xf>
    <xf numFmtId="0" fontId="47" fillId="3" borderId="18" xfId="0" applyFont="1" applyFill="1" applyBorder="1" applyAlignment="1">
      <alignment horizontal="center" vertical="center" wrapText="1"/>
    </xf>
    <xf numFmtId="0" fontId="46" fillId="3" borderId="15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30" xfId="0" applyFont="1" applyFill="1" applyBorder="1" applyAlignment="1">
      <alignment horizontal="center" vertical="center" wrapText="1"/>
    </xf>
    <xf numFmtId="0" fontId="34" fillId="20" borderId="11" xfId="5" applyNumberFormat="1" applyFont="1" applyFill="1" applyBorder="1" applyAlignment="1">
      <alignment horizontal="center" vertical="center"/>
    </xf>
    <xf numFmtId="0" fontId="34" fillId="20" borderId="12" xfId="5" applyNumberFormat="1" applyFont="1" applyFill="1" applyBorder="1" applyAlignment="1">
      <alignment horizontal="center" vertical="center"/>
    </xf>
    <xf numFmtId="0" fontId="34" fillId="20" borderId="13" xfId="5" applyNumberFormat="1" applyFont="1" applyFill="1" applyBorder="1" applyAlignment="1">
      <alignment horizontal="center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29" fillId="11" borderId="11" xfId="0" applyFont="1" applyFill="1" applyBorder="1" applyAlignment="1">
      <alignment horizontal="center" vertical="center"/>
    </xf>
    <xf numFmtId="0" fontId="29" fillId="11" borderId="12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48" fillId="0" borderId="32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shrinkToFit="1" readingOrder="2"/>
    </xf>
    <xf numFmtId="0" fontId="36" fillId="0" borderId="18" xfId="0" applyFont="1" applyBorder="1" applyAlignment="1">
      <alignment horizontal="center" vertical="center" shrinkToFit="1" readingOrder="2"/>
    </xf>
    <xf numFmtId="0" fontId="58" fillId="19" borderId="11" xfId="0" applyFont="1" applyFill="1" applyBorder="1" applyAlignment="1">
      <alignment horizontal="center"/>
    </xf>
    <xf numFmtId="0" fontId="58" fillId="19" borderId="12" xfId="0" applyFont="1" applyFill="1" applyBorder="1" applyAlignment="1">
      <alignment horizontal="center"/>
    </xf>
    <xf numFmtId="0" fontId="58" fillId="19" borderId="13" xfId="0" applyFont="1" applyFill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36" fillId="0" borderId="11" xfId="0" applyFont="1" applyBorder="1" applyAlignment="1">
      <alignment horizontal="center" shrinkToFit="1" readingOrder="2"/>
    </xf>
    <xf numFmtId="0" fontId="36" fillId="0" borderId="12" xfId="0" applyFont="1" applyBorder="1" applyAlignment="1">
      <alignment horizontal="center" shrinkToFit="1" readingOrder="2"/>
    </xf>
    <xf numFmtId="0" fontId="36" fillId="0" borderId="13" xfId="0" applyFont="1" applyBorder="1" applyAlignment="1">
      <alignment horizontal="center" shrinkToFit="1" readingOrder="2"/>
    </xf>
  </cellXfs>
  <cellStyles count="12">
    <cellStyle name="Comma" xfId="11" builtinId="3"/>
    <cellStyle name="eventRowStyle" xfId="3"/>
    <cellStyle name="eventRowStyle 2" xfId="10"/>
    <cellStyle name="header" xfId="6"/>
    <cellStyle name="header 2" xfId="8"/>
    <cellStyle name="Normal" xfId="0" builtinId="0"/>
    <cellStyle name="Normal 2" xfId="1"/>
    <cellStyle name="Normal 3" xfId="2"/>
    <cellStyle name="Normal 4" xfId="5"/>
    <cellStyle name="Normal 5" xfId="7"/>
    <cellStyle name="oddRowStyle" xfId="4"/>
    <cellStyle name="oddRowStyle 2" xfId="9"/>
  </cellStyles>
  <dxfs count="0"/>
  <tableStyles count="0" defaultTableStyle="TableStyleMedium9" defaultPivotStyle="PivotStyleLight16"/>
  <colors>
    <mruColors>
      <color rgb="FFFF9999"/>
      <color rgb="FF66FF99"/>
      <color rgb="FFFFFFCC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9.emf"/><Relationship Id="rId7" Type="http://schemas.openxmlformats.org/officeDocument/2006/relationships/image" Target="../media/image6.emf"/><Relationship Id="rId12" Type="http://schemas.openxmlformats.org/officeDocument/2006/relationships/image" Target="../media/image1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11" Type="http://schemas.openxmlformats.org/officeDocument/2006/relationships/image" Target="../media/image2.emf"/><Relationship Id="rId5" Type="http://schemas.openxmlformats.org/officeDocument/2006/relationships/image" Target="../media/image11.emf"/><Relationship Id="rId10" Type="http://schemas.openxmlformats.org/officeDocument/2006/relationships/image" Target="../media/image3.emf"/><Relationship Id="rId4" Type="http://schemas.openxmlformats.org/officeDocument/2006/relationships/image" Target="../media/image10.emf"/><Relationship Id="rId9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148828</xdr:colOff>
      <xdr:row>37</xdr:row>
      <xdr:rowOff>218281</xdr:rowOff>
    </xdr:from>
    <xdr:to>
      <xdr:col>4</xdr:col>
      <xdr:colOff>619135</xdr:colOff>
      <xdr:row>39</xdr:row>
      <xdr:rowOff>257969</xdr:rowOff>
    </xdr:to>
    <xdr:sp macro="" textlink="">
      <xdr:nvSpPr>
        <xdr:cNvPr id="4" name="Up Arrow 3"/>
        <xdr:cNvSpPr/>
      </xdr:nvSpPr>
      <xdr:spPr>
        <a:xfrm>
          <a:off x="9913725162" y="10874375"/>
          <a:ext cx="470307" cy="674688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18</xdr:row>
          <xdr:rowOff>180975</xdr:rowOff>
        </xdr:from>
        <xdr:to>
          <xdr:col>3</xdr:col>
          <xdr:colOff>123825</xdr:colOff>
          <xdr:row>19</xdr:row>
          <xdr:rowOff>76200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18</xdr:row>
          <xdr:rowOff>180975</xdr:rowOff>
        </xdr:from>
        <xdr:to>
          <xdr:col>3</xdr:col>
          <xdr:colOff>123825</xdr:colOff>
          <xdr:row>19</xdr:row>
          <xdr:rowOff>76200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18</xdr:row>
          <xdr:rowOff>180975</xdr:rowOff>
        </xdr:from>
        <xdr:to>
          <xdr:col>4</xdr:col>
          <xdr:colOff>333375</xdr:colOff>
          <xdr:row>19</xdr:row>
          <xdr:rowOff>76200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18</xdr:row>
          <xdr:rowOff>180975</xdr:rowOff>
        </xdr:from>
        <xdr:to>
          <xdr:col>5</xdr:col>
          <xdr:colOff>361950</xdr:colOff>
          <xdr:row>19</xdr:row>
          <xdr:rowOff>76200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18</xdr:row>
          <xdr:rowOff>180975</xdr:rowOff>
        </xdr:from>
        <xdr:to>
          <xdr:col>0</xdr:col>
          <xdr:colOff>485775</xdr:colOff>
          <xdr:row>19</xdr:row>
          <xdr:rowOff>76200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180975</xdr:rowOff>
        </xdr:from>
        <xdr:to>
          <xdr:col>1</xdr:col>
          <xdr:colOff>628650</xdr:colOff>
          <xdr:row>19</xdr:row>
          <xdr:rowOff>219075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18</xdr:row>
          <xdr:rowOff>180975</xdr:rowOff>
        </xdr:from>
        <xdr:to>
          <xdr:col>5</xdr:col>
          <xdr:colOff>485775</xdr:colOff>
          <xdr:row>19</xdr:row>
          <xdr:rowOff>76200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18</xdr:row>
          <xdr:rowOff>180975</xdr:rowOff>
        </xdr:from>
        <xdr:to>
          <xdr:col>5</xdr:col>
          <xdr:colOff>485775</xdr:colOff>
          <xdr:row>19</xdr:row>
          <xdr:rowOff>76200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18</xdr:row>
          <xdr:rowOff>180975</xdr:rowOff>
        </xdr:from>
        <xdr:to>
          <xdr:col>6</xdr:col>
          <xdr:colOff>352425</xdr:colOff>
          <xdr:row>19</xdr:row>
          <xdr:rowOff>76200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18</xdr:row>
          <xdr:rowOff>180975</xdr:rowOff>
        </xdr:from>
        <xdr:to>
          <xdr:col>7</xdr:col>
          <xdr:colOff>123825</xdr:colOff>
          <xdr:row>19</xdr:row>
          <xdr:rowOff>76200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18</xdr:row>
          <xdr:rowOff>180975</xdr:rowOff>
        </xdr:from>
        <xdr:to>
          <xdr:col>2</xdr:col>
          <xdr:colOff>247650</xdr:colOff>
          <xdr:row>19</xdr:row>
          <xdr:rowOff>76200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18</xdr:row>
          <xdr:rowOff>180975</xdr:rowOff>
        </xdr:from>
        <xdr:to>
          <xdr:col>4</xdr:col>
          <xdr:colOff>66675</xdr:colOff>
          <xdr:row>19</xdr:row>
          <xdr:rowOff>219075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369095</xdr:colOff>
      <xdr:row>20</xdr:row>
      <xdr:rowOff>178594</xdr:rowOff>
    </xdr:from>
    <xdr:to>
      <xdr:col>27</xdr:col>
      <xdr:colOff>402876</xdr:colOff>
      <xdr:row>30</xdr:row>
      <xdr:rowOff>55377</xdr:rowOff>
    </xdr:to>
    <xdr:sp macro="" textlink="">
      <xdr:nvSpPr>
        <xdr:cNvPr id="15" name="Rounded Rectangle 14"/>
        <xdr:cNvSpPr/>
      </xdr:nvSpPr>
      <xdr:spPr>
        <a:xfrm>
          <a:off x="9932159968" y="7191375"/>
          <a:ext cx="10189812" cy="1781783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منبع : زبانه عملکرد داشبورد سیب - عملکرد پزشکان </a:t>
          </a: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این آمار عملکرد پزشکان را بر اساس جمع وزنی نمایش می دهد . بنابراین نسبت به فعالیت کاربران ،  دقیق تر کامل تر می باشد . بر اساس سهم جمعیتی هر شهرستان ، انتظا می رود ،  </a:t>
          </a:r>
          <a:r>
            <a:rPr kumimoji="0" lang="fa-IR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ثبت ویزیت </a:t>
          </a:r>
          <a:r>
            <a:rPr kumimoji="0" lang="fa-IR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و </a:t>
          </a:r>
          <a:r>
            <a:rPr kumimoji="0" lang="fa-IR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مراقبت مستقیم </a:t>
          </a:r>
          <a:r>
            <a:rPr kumimoji="0" lang="fa-IR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و </a:t>
          </a:r>
          <a:r>
            <a:rPr kumimoji="0" lang="fa-IR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مراقبت ارجاعی پزشکان </a:t>
          </a:r>
          <a:r>
            <a:rPr kumimoji="0" lang="fa-IR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نیز به همان سهم باشد و در واقع سهم جمعیت و سهم ثبت اطلاعات اختلافی نداشته باشد . شهرستانهایی که ثبت سیب آنها بیشتر از سهم جمعیتی بوده بالاترین رتبه و آنهایی که میزان اختلافشان صفر بوده رتبه های وسط و شهرستانهایی که میزان ثبت سیب آنها از سهم جمعیی آنها کمتر بوده ، جزو رتبه های پایین هستند . 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rightToLeft="1" topLeftCell="A24" zoomScaleNormal="100" workbookViewId="0">
      <selection activeCell="F44" sqref="F44"/>
    </sheetView>
  </sheetViews>
  <sheetFormatPr defaultRowHeight="15"/>
  <cols>
    <col min="1" max="1" width="5.28515625" customWidth="1"/>
    <col min="2" max="2" width="22" customWidth="1"/>
    <col min="3" max="4" width="15.42578125" customWidth="1"/>
    <col min="5" max="5" width="18.42578125" customWidth="1"/>
    <col min="6" max="6" width="13.28515625" customWidth="1"/>
    <col min="7" max="7" width="3.7109375" customWidth="1"/>
  </cols>
  <sheetData>
    <row r="1" spans="1:6" ht="22.5" hidden="1">
      <c r="B1" s="2" t="s">
        <v>25</v>
      </c>
      <c r="F1" s="15" t="s">
        <v>30</v>
      </c>
    </row>
    <row r="2" spans="1:6" ht="15" hidden="1" customHeight="1" thickBot="1">
      <c r="A2" s="196"/>
      <c r="B2" s="197" t="s">
        <v>0</v>
      </c>
      <c r="C2" s="198" t="s">
        <v>23</v>
      </c>
      <c r="D2" s="198" t="s">
        <v>28</v>
      </c>
      <c r="E2" s="200" t="s">
        <v>18</v>
      </c>
      <c r="F2" s="194" t="s">
        <v>19</v>
      </c>
    </row>
    <row r="3" spans="1:6" ht="45.75" hidden="1" customHeight="1" thickBot="1">
      <c r="A3" s="196"/>
      <c r="B3" s="198"/>
      <c r="C3" s="199"/>
      <c r="D3" s="199"/>
      <c r="E3" s="201"/>
      <c r="F3" s="195"/>
    </row>
    <row r="4" spans="1:6" ht="18.75" hidden="1" customHeight="1" thickBot="1">
      <c r="A4" s="25">
        <v>1</v>
      </c>
      <c r="B4" s="27" t="s">
        <v>11</v>
      </c>
      <c r="C4" s="26">
        <v>91257</v>
      </c>
      <c r="D4" s="30">
        <v>87332</v>
      </c>
      <c r="E4" s="8">
        <f t="shared" ref="E4:E19" si="0">D4/C4*100</f>
        <v>95.698960079774693</v>
      </c>
      <c r="F4" s="4">
        <f>RANK(E4,$E$4:$E$19)</f>
        <v>5</v>
      </c>
    </row>
    <row r="5" spans="1:6" ht="18.75" hidden="1" customHeight="1" thickBot="1">
      <c r="A5" s="25">
        <v>2</v>
      </c>
      <c r="B5" s="28" t="s">
        <v>8</v>
      </c>
      <c r="C5" s="26">
        <v>108130</v>
      </c>
      <c r="D5" s="30">
        <v>102463</v>
      </c>
      <c r="E5" s="8">
        <f t="shared" si="0"/>
        <v>94.75908628502728</v>
      </c>
      <c r="F5" s="4">
        <f t="shared" ref="F5:F19" si="1">RANK(E5,$E$4:$E$19)</f>
        <v>8</v>
      </c>
    </row>
    <row r="6" spans="1:6" ht="18.75" hidden="1" customHeight="1" thickBot="1">
      <c r="A6" s="25">
        <v>3</v>
      </c>
      <c r="B6" s="27" t="s">
        <v>1</v>
      </c>
      <c r="C6" s="26">
        <v>43225</v>
      </c>
      <c r="D6" s="30">
        <v>40885</v>
      </c>
      <c r="E6" s="8">
        <f t="shared" si="0"/>
        <v>94.586466165413526</v>
      </c>
      <c r="F6" s="10">
        <f t="shared" si="1"/>
        <v>9</v>
      </c>
    </row>
    <row r="7" spans="1:6" ht="18.75" hidden="1" customHeight="1" thickBot="1">
      <c r="A7" s="25">
        <v>4</v>
      </c>
      <c r="B7" s="28" t="s">
        <v>10</v>
      </c>
      <c r="C7" s="7">
        <v>139016</v>
      </c>
      <c r="D7" s="30">
        <v>119358</v>
      </c>
      <c r="E7" s="8">
        <f t="shared" si="0"/>
        <v>85.859181676929268</v>
      </c>
      <c r="F7" s="4">
        <f t="shared" si="1"/>
        <v>14</v>
      </c>
    </row>
    <row r="8" spans="1:6" ht="18.75" hidden="1" customHeight="1" thickBot="1">
      <c r="A8" s="25">
        <v>5</v>
      </c>
      <c r="B8" s="27" t="s">
        <v>6</v>
      </c>
      <c r="C8" s="7">
        <v>200649</v>
      </c>
      <c r="D8" s="30">
        <v>196133</v>
      </c>
      <c r="E8" s="8">
        <f t="shared" si="0"/>
        <v>97.749303510109698</v>
      </c>
      <c r="F8" s="4">
        <f t="shared" si="1"/>
        <v>2</v>
      </c>
    </row>
    <row r="9" spans="1:6" ht="18.75" hidden="1" customHeight="1" thickBot="1">
      <c r="A9" s="25">
        <v>6</v>
      </c>
      <c r="B9" s="28" t="s">
        <v>12</v>
      </c>
      <c r="C9" s="7">
        <v>956971</v>
      </c>
      <c r="D9" s="30">
        <v>715210</v>
      </c>
      <c r="E9" s="8">
        <f t="shared" si="0"/>
        <v>74.736852004919683</v>
      </c>
      <c r="F9" s="4">
        <f t="shared" si="1"/>
        <v>16</v>
      </c>
    </row>
    <row r="10" spans="1:6" ht="18.75" hidden="1" customHeight="1" thickBot="1">
      <c r="A10" s="25">
        <v>7</v>
      </c>
      <c r="B10" s="27" t="s">
        <v>5</v>
      </c>
      <c r="C10" s="7">
        <v>69865</v>
      </c>
      <c r="D10" s="30">
        <v>66435</v>
      </c>
      <c r="E10" s="8">
        <f t="shared" si="0"/>
        <v>95.09053173978387</v>
      </c>
      <c r="F10" s="4">
        <f t="shared" si="1"/>
        <v>6</v>
      </c>
    </row>
    <row r="11" spans="1:6" ht="18.75" hidden="1" customHeight="1" thickBot="1">
      <c r="A11" s="25">
        <v>8</v>
      </c>
      <c r="B11" s="29" t="s">
        <v>9</v>
      </c>
      <c r="C11" s="9">
        <v>94720</v>
      </c>
      <c r="D11" s="30">
        <v>89877</v>
      </c>
      <c r="E11" s="8">
        <f t="shared" si="0"/>
        <v>94.887035472972968</v>
      </c>
      <c r="F11" s="4">
        <f t="shared" si="1"/>
        <v>7</v>
      </c>
    </row>
    <row r="12" spans="1:6" ht="18.75" hidden="1" customHeight="1" thickBot="1">
      <c r="A12" s="25">
        <v>9</v>
      </c>
      <c r="B12" s="27" t="s">
        <v>2</v>
      </c>
      <c r="C12" s="7">
        <v>147399</v>
      </c>
      <c r="D12" s="30">
        <v>134049</v>
      </c>
      <c r="E12" s="8">
        <f t="shared" si="0"/>
        <v>90.942950766287424</v>
      </c>
      <c r="F12" s="4">
        <f t="shared" si="1"/>
        <v>12</v>
      </c>
    </row>
    <row r="13" spans="1:6" ht="18.75" hidden="1" customHeight="1" thickBot="1">
      <c r="A13" s="25">
        <v>10</v>
      </c>
      <c r="B13" s="28" t="s">
        <v>13</v>
      </c>
      <c r="C13" s="7">
        <v>46975</v>
      </c>
      <c r="D13" s="30">
        <v>45020</v>
      </c>
      <c r="E13" s="8">
        <f t="shared" si="0"/>
        <v>95.838211814795102</v>
      </c>
      <c r="F13" s="10">
        <f t="shared" si="1"/>
        <v>4</v>
      </c>
    </row>
    <row r="14" spans="1:6" ht="18.75" hidden="1" customHeight="1" thickBot="1">
      <c r="A14" s="25">
        <v>11</v>
      </c>
      <c r="B14" s="27" t="s">
        <v>3</v>
      </c>
      <c r="C14" s="7">
        <v>54226</v>
      </c>
      <c r="D14" s="30">
        <v>54650</v>
      </c>
      <c r="E14" s="8">
        <f t="shared" si="0"/>
        <v>100.78191273558809</v>
      </c>
      <c r="F14" s="4">
        <f t="shared" si="1"/>
        <v>1</v>
      </c>
    </row>
    <row r="15" spans="1:6" ht="18.75" hidden="1" customHeight="1" thickBot="1">
      <c r="A15" s="25">
        <v>12</v>
      </c>
      <c r="B15" s="28" t="s">
        <v>14</v>
      </c>
      <c r="C15" s="26">
        <v>125074</v>
      </c>
      <c r="D15" s="30">
        <v>116907</v>
      </c>
      <c r="E15" s="8">
        <f t="shared" si="0"/>
        <v>93.470265602763163</v>
      </c>
      <c r="F15" s="10">
        <f t="shared" si="1"/>
        <v>10</v>
      </c>
    </row>
    <row r="16" spans="1:6" ht="18.75" hidden="1" customHeight="1" thickBot="1">
      <c r="A16" s="25">
        <v>13</v>
      </c>
      <c r="B16" s="27" t="s">
        <v>16</v>
      </c>
      <c r="C16" s="7">
        <v>92310</v>
      </c>
      <c r="D16" s="30">
        <v>85681</v>
      </c>
      <c r="E16" s="8">
        <f t="shared" si="0"/>
        <v>92.818762864261728</v>
      </c>
      <c r="F16" s="10">
        <f t="shared" si="1"/>
        <v>11</v>
      </c>
    </row>
    <row r="17" spans="1:6" ht="18.75" hidden="1" customHeight="1" thickBot="1">
      <c r="A17" s="25">
        <v>14</v>
      </c>
      <c r="B17" s="28" t="s">
        <v>15</v>
      </c>
      <c r="C17" s="7">
        <v>167544</v>
      </c>
      <c r="D17" s="30">
        <v>142761</v>
      </c>
      <c r="E17" s="8">
        <f t="shared" si="0"/>
        <v>85.208064747170894</v>
      </c>
      <c r="F17" s="4">
        <f t="shared" si="1"/>
        <v>15</v>
      </c>
    </row>
    <row r="18" spans="1:6" ht="18.75" hidden="1" customHeight="1" thickBot="1">
      <c r="A18" s="25">
        <v>15</v>
      </c>
      <c r="B18" s="27" t="s">
        <v>4</v>
      </c>
      <c r="C18" s="7">
        <v>140686</v>
      </c>
      <c r="D18" s="30">
        <v>124484</v>
      </c>
      <c r="E18" s="8">
        <f t="shared" si="0"/>
        <v>88.48357334773894</v>
      </c>
      <c r="F18" s="10">
        <f t="shared" si="1"/>
        <v>13</v>
      </c>
    </row>
    <row r="19" spans="1:6" ht="18.75" hidden="1" customHeight="1" thickBot="1">
      <c r="A19" s="25">
        <v>16</v>
      </c>
      <c r="B19" s="28" t="s">
        <v>7</v>
      </c>
      <c r="C19" s="7">
        <v>52649</v>
      </c>
      <c r="D19" s="30">
        <v>51280</v>
      </c>
      <c r="E19" s="8">
        <f t="shared" si="0"/>
        <v>97.399760679215177</v>
      </c>
      <c r="F19" s="4">
        <f t="shared" si="1"/>
        <v>3</v>
      </c>
    </row>
    <row r="20" spans="1:6" ht="18.75" hidden="1" customHeight="1">
      <c r="A20" s="1"/>
      <c r="B20" s="5" t="s">
        <v>22</v>
      </c>
      <c r="C20" s="11"/>
      <c r="D20" s="31">
        <v>93153</v>
      </c>
      <c r="E20" s="12"/>
      <c r="F20" s="13"/>
    </row>
    <row r="21" spans="1:6" ht="21" hidden="1">
      <c r="B21" s="3" t="s">
        <v>17</v>
      </c>
      <c r="C21" s="6">
        <f>SUM(C4:C19)</f>
        <v>2530696</v>
      </c>
      <c r="D21" s="32">
        <f>SUM(D4:D20)</f>
        <v>2265678</v>
      </c>
      <c r="E21" s="8">
        <f>D21/C21*100</f>
        <v>89.527861110145196</v>
      </c>
      <c r="F21" s="14"/>
    </row>
    <row r="22" spans="1:6" ht="24" hidden="1" customHeight="1">
      <c r="B22" s="192"/>
      <c r="C22" s="193"/>
      <c r="D22" s="193"/>
      <c r="E22" s="193"/>
      <c r="F22" s="193"/>
    </row>
    <row r="23" spans="1:6" ht="36" hidden="1" customHeight="1"/>
    <row r="24" spans="1:6" ht="37.5" customHeight="1" thickBot="1">
      <c r="A24" s="189" t="s">
        <v>136</v>
      </c>
      <c r="B24" s="190"/>
      <c r="C24" s="190"/>
      <c r="D24" s="190"/>
      <c r="E24" s="191"/>
      <c r="F24" s="63" t="s">
        <v>121</v>
      </c>
    </row>
    <row r="25" spans="1:6">
      <c r="A25" s="204" t="s">
        <v>24</v>
      </c>
      <c r="B25" s="204" t="s">
        <v>118</v>
      </c>
      <c r="C25" s="206" t="s">
        <v>63</v>
      </c>
      <c r="D25" s="206" t="s">
        <v>28</v>
      </c>
      <c r="E25" s="208" t="s">
        <v>18</v>
      </c>
      <c r="F25" s="202" t="s">
        <v>19</v>
      </c>
    </row>
    <row r="26" spans="1:6" ht="39" customHeight="1" thickBot="1">
      <c r="A26" s="205"/>
      <c r="B26" s="205"/>
      <c r="C26" s="207"/>
      <c r="D26" s="207"/>
      <c r="E26" s="209"/>
      <c r="F26" s="203"/>
    </row>
    <row r="27" spans="1:6" ht="20.25">
      <c r="A27" s="67">
        <v>1</v>
      </c>
      <c r="B27" s="68" t="s">
        <v>96</v>
      </c>
      <c r="C27" s="68">
        <v>15855</v>
      </c>
      <c r="D27" s="69">
        <v>16587</v>
      </c>
      <c r="E27" s="70">
        <f t="shared" ref="E27:E39" si="2">D27/C27*100</f>
        <v>104.61684011352885</v>
      </c>
      <c r="F27" s="71">
        <v>1</v>
      </c>
    </row>
    <row r="28" spans="1:6" ht="20.25">
      <c r="A28" s="72">
        <v>2</v>
      </c>
      <c r="B28" s="73" t="s">
        <v>97</v>
      </c>
      <c r="C28" s="73">
        <v>31912</v>
      </c>
      <c r="D28" s="74">
        <v>33507</v>
      </c>
      <c r="E28" s="75">
        <f t="shared" si="2"/>
        <v>104.99811982953121</v>
      </c>
      <c r="F28" s="76">
        <v>1</v>
      </c>
    </row>
    <row r="29" spans="1:6" ht="20.25">
      <c r="A29" s="72">
        <v>3</v>
      </c>
      <c r="B29" s="73" t="s">
        <v>98</v>
      </c>
      <c r="C29" s="73">
        <v>8621</v>
      </c>
      <c r="D29" s="74">
        <v>8904</v>
      </c>
      <c r="E29" s="75">
        <f t="shared" si="2"/>
        <v>103.28268182345435</v>
      </c>
      <c r="F29" s="76">
        <v>1</v>
      </c>
    </row>
    <row r="30" spans="1:6" ht="20.25">
      <c r="A30" s="72">
        <v>4</v>
      </c>
      <c r="B30" s="73" t="s">
        <v>99</v>
      </c>
      <c r="C30" s="73">
        <v>9918</v>
      </c>
      <c r="D30" s="74">
        <v>10344</v>
      </c>
      <c r="E30" s="75">
        <f t="shared" si="2"/>
        <v>104.29522081064731</v>
      </c>
      <c r="F30" s="76">
        <v>1</v>
      </c>
    </row>
    <row r="31" spans="1:6" ht="20.25">
      <c r="A31" s="72">
        <v>5</v>
      </c>
      <c r="B31" s="73" t="s">
        <v>100</v>
      </c>
      <c r="C31" s="73">
        <v>21369</v>
      </c>
      <c r="D31" s="74">
        <v>22282</v>
      </c>
      <c r="E31" s="75">
        <f t="shared" si="2"/>
        <v>104.27254433993167</v>
      </c>
      <c r="F31" s="76">
        <v>1</v>
      </c>
    </row>
    <row r="32" spans="1:6" ht="20.25">
      <c r="A32" s="72">
        <v>6</v>
      </c>
      <c r="B32" s="73" t="s">
        <v>101</v>
      </c>
      <c r="C32" s="73">
        <v>14761</v>
      </c>
      <c r="D32" s="74">
        <v>15403</v>
      </c>
      <c r="E32" s="75">
        <f t="shared" si="2"/>
        <v>104.34929882799268</v>
      </c>
      <c r="F32" s="76">
        <v>1</v>
      </c>
    </row>
    <row r="33" spans="1:6" ht="20.25">
      <c r="A33" s="72">
        <v>7</v>
      </c>
      <c r="B33" s="73" t="s">
        <v>102</v>
      </c>
      <c r="C33" s="73">
        <v>19842</v>
      </c>
      <c r="D33" s="74">
        <v>20264</v>
      </c>
      <c r="E33" s="75">
        <f t="shared" si="2"/>
        <v>102.1268017336962</v>
      </c>
      <c r="F33" s="76">
        <v>1</v>
      </c>
    </row>
    <row r="34" spans="1:6" ht="20.25">
      <c r="A34" s="72">
        <v>8</v>
      </c>
      <c r="B34" s="73" t="s">
        <v>103</v>
      </c>
      <c r="C34" s="73">
        <v>16529</v>
      </c>
      <c r="D34" s="74">
        <v>17044</v>
      </c>
      <c r="E34" s="75">
        <f t="shared" si="2"/>
        <v>103.11573597918809</v>
      </c>
      <c r="F34" s="76">
        <v>1</v>
      </c>
    </row>
    <row r="35" spans="1:6" ht="20.25">
      <c r="A35" s="72">
        <v>9</v>
      </c>
      <c r="B35" s="73" t="s">
        <v>104</v>
      </c>
      <c r="C35" s="73">
        <v>10877</v>
      </c>
      <c r="D35" s="74">
        <v>11082</v>
      </c>
      <c r="E35" s="75">
        <f t="shared" si="2"/>
        <v>101.88471085777329</v>
      </c>
      <c r="F35" s="76">
        <v>1</v>
      </c>
    </row>
    <row r="36" spans="1:6" ht="20.25">
      <c r="A36" s="72">
        <v>10</v>
      </c>
      <c r="B36" s="73" t="s">
        <v>105</v>
      </c>
      <c r="C36" s="73">
        <v>33270</v>
      </c>
      <c r="D36" s="74">
        <v>36084</v>
      </c>
      <c r="E36" s="75">
        <f t="shared" si="2"/>
        <v>108.4580703336339</v>
      </c>
      <c r="F36" s="76">
        <v>1</v>
      </c>
    </row>
    <row r="37" spans="1:6" ht="20.25">
      <c r="A37" s="72">
        <v>11</v>
      </c>
      <c r="B37" s="73" t="s">
        <v>106</v>
      </c>
      <c r="C37" s="73">
        <v>12641</v>
      </c>
      <c r="D37" s="74">
        <v>13010</v>
      </c>
      <c r="E37" s="75">
        <f t="shared" si="2"/>
        <v>102.91907285815995</v>
      </c>
      <c r="F37" s="76">
        <v>1</v>
      </c>
    </row>
    <row r="38" spans="1:6" ht="20.25">
      <c r="A38" s="72">
        <v>12</v>
      </c>
      <c r="B38" s="73" t="s">
        <v>107</v>
      </c>
      <c r="C38" s="73">
        <v>5614</v>
      </c>
      <c r="D38" s="74">
        <v>5536</v>
      </c>
      <c r="E38" s="75">
        <f t="shared" si="2"/>
        <v>98.61061631635198</v>
      </c>
      <c r="F38" s="77">
        <v>2</v>
      </c>
    </row>
    <row r="39" spans="1:6" ht="21" thickBot="1">
      <c r="A39" s="78">
        <v>13</v>
      </c>
      <c r="B39" s="79" t="s">
        <v>108</v>
      </c>
      <c r="C39" s="79">
        <v>12820</v>
      </c>
      <c r="D39" s="80">
        <v>13166</v>
      </c>
      <c r="E39" s="81">
        <f t="shared" si="2"/>
        <v>102.69890795631824</v>
      </c>
      <c r="F39" s="82">
        <v>1</v>
      </c>
    </row>
    <row r="40" spans="1:6" s="46" customFormat="1" ht="21" thickBot="1">
      <c r="A40" s="83"/>
      <c r="B40" s="84" t="s">
        <v>41</v>
      </c>
      <c r="C40" s="85">
        <f>SUM(C27:C39)</f>
        <v>214029</v>
      </c>
      <c r="D40" s="85">
        <f>SUM(D27:D39)</f>
        <v>223213</v>
      </c>
      <c r="E40" s="86">
        <f t="shared" ref="E40" si="3">D40/C40*100</f>
        <v>104.29100729340416</v>
      </c>
      <c r="F40" s="87"/>
    </row>
    <row r="41" spans="1:6">
      <c r="D41" t="s">
        <v>60</v>
      </c>
    </row>
    <row r="42" spans="1:6">
      <c r="D42" t="s">
        <v>61</v>
      </c>
    </row>
    <row r="65" spans="2:2" ht="12.75" customHeight="1"/>
    <row r="66" spans="2:2" ht="12.75" customHeight="1"/>
    <row r="67" spans="2:2" ht="12.75" customHeight="1"/>
    <row r="68" spans="2:2" ht="12.75" customHeight="1"/>
    <row r="69" spans="2:2" ht="12.75" customHeight="1"/>
    <row r="70" spans="2:2" ht="12.75" customHeight="1"/>
    <row r="71" spans="2:2" ht="12.75" customHeight="1"/>
    <row r="72" spans="2:2" ht="12.75" customHeight="1">
      <c r="B72" s="37"/>
    </row>
    <row r="73" spans="2:2" ht="12.75" customHeight="1"/>
    <row r="74" spans="2:2" ht="12.75" customHeight="1"/>
    <row r="75" spans="2:2" ht="12.75" customHeight="1"/>
    <row r="76" spans="2:2" ht="12.75" customHeight="1"/>
    <row r="77" spans="2:2" ht="12.75" customHeight="1"/>
    <row r="78" spans="2:2" ht="12.75" customHeight="1"/>
    <row r="79" spans="2:2" ht="12.75" customHeight="1"/>
    <row r="80" spans="2:2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</sheetData>
  <sortState ref="A27:I42">
    <sortCondition ref="F27:F42"/>
  </sortState>
  <mergeCells count="14">
    <mergeCell ref="F25:F26"/>
    <mergeCell ref="A25:A26"/>
    <mergeCell ref="B25:B26"/>
    <mergeCell ref="C25:C26"/>
    <mergeCell ref="D25:D26"/>
    <mergeCell ref="E25:E26"/>
    <mergeCell ref="A24:E24"/>
    <mergeCell ref="B22:F22"/>
    <mergeCell ref="F2:F3"/>
    <mergeCell ref="A2:A3"/>
    <mergeCell ref="B2:B3"/>
    <mergeCell ref="C2:C3"/>
    <mergeCell ref="E2:E3"/>
    <mergeCell ref="D2:D3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AH22"/>
  <sheetViews>
    <sheetView rightToLeft="1" zoomScale="77" zoomScaleNormal="77" workbookViewId="0">
      <selection activeCell="AA11" sqref="AA11"/>
    </sheetView>
  </sheetViews>
  <sheetFormatPr defaultRowHeight="15"/>
  <cols>
    <col min="1" max="1" width="3.42578125" style="36" customWidth="1"/>
    <col min="2" max="2" width="5.140625" customWidth="1"/>
    <col min="3" max="3" width="10.5703125" customWidth="1"/>
    <col min="4" max="4" width="9.28515625" customWidth="1"/>
    <col min="5" max="5" width="5" customWidth="1"/>
    <col min="6" max="6" width="11.42578125" customWidth="1"/>
    <col min="7" max="7" width="4.7109375" customWidth="1"/>
    <col min="8" max="8" width="12" customWidth="1"/>
    <col min="9" max="9" width="4" customWidth="1"/>
    <col min="10" max="10" width="11.42578125" customWidth="1"/>
    <col min="11" max="11" width="4.42578125" customWidth="1"/>
    <col min="12" max="12" width="11.85546875" customWidth="1"/>
    <col min="13" max="13" width="4.42578125" customWidth="1"/>
    <col min="14" max="14" width="10.28515625" customWidth="1"/>
    <col min="15" max="15" width="4" customWidth="1"/>
    <col min="16" max="16" width="10.28515625" customWidth="1"/>
    <col min="17" max="17" width="4.5703125" customWidth="1"/>
    <col min="18" max="18" width="9.140625" customWidth="1"/>
    <col min="19" max="19" width="9.140625" hidden="1" customWidth="1"/>
    <col min="20" max="20" width="8.7109375" customWidth="1"/>
  </cols>
  <sheetData>
    <row r="1" spans="2:34" customFormat="1"/>
    <row r="2" spans="2:34" customFormat="1" ht="15.75" thickBot="1"/>
    <row r="3" spans="2:34" s="137" customFormat="1" ht="38.25" customHeight="1" thickBot="1">
      <c r="B3" s="264" t="s">
        <v>134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6"/>
      <c r="P3" s="267" t="s">
        <v>130</v>
      </c>
      <c r="Q3" s="268"/>
      <c r="R3" s="268"/>
      <c r="S3" s="268"/>
      <c r="T3" s="269"/>
    </row>
    <row r="4" spans="2:34" s="140" customFormat="1" ht="122.25" customHeight="1">
      <c r="B4" s="138" t="s">
        <v>21</v>
      </c>
      <c r="C4" s="138" t="s">
        <v>120</v>
      </c>
      <c r="D4" s="139" t="s">
        <v>37</v>
      </c>
      <c r="E4" s="139" t="s">
        <v>20</v>
      </c>
      <c r="F4" s="139" t="s">
        <v>39</v>
      </c>
      <c r="G4" s="139" t="s">
        <v>20</v>
      </c>
      <c r="H4" s="139" t="s">
        <v>89</v>
      </c>
      <c r="I4" s="139" t="s">
        <v>20</v>
      </c>
      <c r="J4" s="139" t="s">
        <v>65</v>
      </c>
      <c r="K4" s="139" t="s">
        <v>20</v>
      </c>
      <c r="L4" s="139" t="s">
        <v>70</v>
      </c>
      <c r="M4" s="139" t="s">
        <v>20</v>
      </c>
      <c r="N4" s="139" t="s">
        <v>38</v>
      </c>
      <c r="O4" s="139" t="s">
        <v>20</v>
      </c>
      <c r="P4" s="139" t="s">
        <v>36</v>
      </c>
      <c r="Q4" s="139" t="s">
        <v>20</v>
      </c>
      <c r="R4" s="139" t="s">
        <v>32</v>
      </c>
      <c r="S4" s="139"/>
      <c r="T4" s="139" t="s">
        <v>33</v>
      </c>
    </row>
    <row r="5" spans="2:34" s="137" customFormat="1" ht="26.25" customHeight="1">
      <c r="B5" s="141">
        <v>1</v>
      </c>
      <c r="C5" s="52" t="s">
        <v>96</v>
      </c>
      <c r="D5" s="142">
        <v>104.15011037527593</v>
      </c>
      <c r="E5" s="143">
        <v>1</v>
      </c>
      <c r="F5" s="142">
        <v>101.28383697692726</v>
      </c>
      <c r="G5" s="143">
        <v>1</v>
      </c>
      <c r="H5" s="144">
        <f>'بازخورد سطح 1 '!E3</f>
        <v>13.685289595079448</v>
      </c>
      <c r="I5" s="143">
        <f>'بازخورد سطح 1 '!F3</f>
        <v>13</v>
      </c>
      <c r="J5" s="117">
        <v>-8.9743539961981362</v>
      </c>
      <c r="K5" s="145">
        <v>1</v>
      </c>
      <c r="L5" s="146">
        <v>73.443490262229716</v>
      </c>
      <c r="M5" s="143">
        <v>10</v>
      </c>
      <c r="N5" s="147">
        <v>58.82352941176471</v>
      </c>
      <c r="O5" s="143">
        <v>12</v>
      </c>
      <c r="P5" s="147">
        <v>44.916592521509855</v>
      </c>
      <c r="Q5" s="143">
        <v>4</v>
      </c>
      <c r="R5" s="144">
        <f>(E5+G5+I5+K5+M5+O5+Q5)/7</f>
        <v>6</v>
      </c>
      <c r="S5" s="144">
        <f>-(R5)</f>
        <v>-6</v>
      </c>
      <c r="T5" s="148">
        <f>RANK(S5,$S$5:$S$17)</f>
        <v>7</v>
      </c>
    </row>
    <row r="6" spans="2:34" s="137" customFormat="1" ht="26.25" customHeight="1">
      <c r="B6" s="141">
        <v>2</v>
      </c>
      <c r="C6" s="52" t="s">
        <v>97</v>
      </c>
      <c r="D6" s="142">
        <v>104.67849084983705</v>
      </c>
      <c r="E6" s="143">
        <v>1</v>
      </c>
      <c r="F6" s="142">
        <v>41.514743301900914</v>
      </c>
      <c r="G6" s="143">
        <v>13</v>
      </c>
      <c r="H6" s="144">
        <f>'بازخورد سطح 1 '!E4</f>
        <v>20.335244816938687</v>
      </c>
      <c r="I6" s="143">
        <f>'بازخورد سطح 1 '!F4</f>
        <v>11</v>
      </c>
      <c r="J6" s="117">
        <v>4.6805607478197775</v>
      </c>
      <c r="K6" s="145">
        <v>12</v>
      </c>
      <c r="L6" s="146">
        <v>89.129764717969792</v>
      </c>
      <c r="M6" s="143">
        <v>7</v>
      </c>
      <c r="N6" s="147">
        <v>85.365853658536579</v>
      </c>
      <c r="O6" s="143">
        <v>2</v>
      </c>
      <c r="P6" s="147">
        <v>29.021219762126808</v>
      </c>
      <c r="Q6" s="143">
        <v>13</v>
      </c>
      <c r="R6" s="144">
        <f t="shared" ref="R6:R17" si="0">(E6+G6+I6+K6+M6+O6+Q6)/7</f>
        <v>8.4285714285714288</v>
      </c>
      <c r="S6" s="144">
        <f t="shared" ref="S6:S17" si="1">-(R6)</f>
        <v>-8.4285714285714288</v>
      </c>
      <c r="T6" s="148">
        <f t="shared" ref="T6:T17" si="2">RANK(S6,$S$5:$S$17)</f>
        <v>12</v>
      </c>
      <c r="AH6" s="149"/>
    </row>
    <row r="7" spans="2:34" s="137" customFormat="1" ht="26.25" customHeight="1">
      <c r="B7" s="141">
        <v>3</v>
      </c>
      <c r="C7" s="52" t="s">
        <v>98</v>
      </c>
      <c r="D7" s="142">
        <v>103.14348683447396</v>
      </c>
      <c r="E7" s="143">
        <v>1</v>
      </c>
      <c r="F7" s="142">
        <v>66.396761133603249</v>
      </c>
      <c r="G7" s="143">
        <v>6</v>
      </c>
      <c r="H7" s="144">
        <f>'بازخورد سطح 1 '!E5</f>
        <v>63.501483679525229</v>
      </c>
      <c r="I7" s="143">
        <f>'بازخورد سطح 1 '!F5</f>
        <v>2</v>
      </c>
      <c r="J7" s="117">
        <v>-0.26674507253939428</v>
      </c>
      <c r="K7" s="145">
        <v>6</v>
      </c>
      <c r="L7" s="146">
        <v>91.979301423027167</v>
      </c>
      <c r="M7" s="143">
        <v>6</v>
      </c>
      <c r="N7" s="147">
        <v>70.833333333333343</v>
      </c>
      <c r="O7" s="143">
        <v>10</v>
      </c>
      <c r="P7" s="147">
        <v>47.691961659572996</v>
      </c>
      <c r="Q7" s="143">
        <v>3</v>
      </c>
      <c r="R7" s="144">
        <f t="shared" si="0"/>
        <v>4.8571428571428568</v>
      </c>
      <c r="S7" s="144">
        <f t="shared" si="1"/>
        <v>-4.8571428571428568</v>
      </c>
      <c r="T7" s="148">
        <f t="shared" si="2"/>
        <v>3</v>
      </c>
    </row>
    <row r="8" spans="2:34" s="137" customFormat="1" ht="26.25" customHeight="1">
      <c r="B8" s="141">
        <v>4</v>
      </c>
      <c r="C8" s="52" t="s">
        <v>99</v>
      </c>
      <c r="D8" s="142">
        <v>104.16414599717685</v>
      </c>
      <c r="E8" s="143">
        <v>1</v>
      </c>
      <c r="F8" s="142">
        <v>44.022843867970188</v>
      </c>
      <c r="G8" s="143">
        <v>11</v>
      </c>
      <c r="H8" s="144">
        <f>'بازخورد سطح 1 '!E6</f>
        <v>56.792645556690502</v>
      </c>
      <c r="I8" s="143">
        <f>'بازخورد سطح 1 '!F6</f>
        <v>5</v>
      </c>
      <c r="J8" s="117">
        <v>-1.0069380876516707</v>
      </c>
      <c r="K8" s="145">
        <v>5</v>
      </c>
      <c r="L8" s="146">
        <v>106.65173572228443</v>
      </c>
      <c r="M8" s="143">
        <v>1</v>
      </c>
      <c r="N8" s="147">
        <v>64.705882352941174</v>
      </c>
      <c r="O8" s="143">
        <v>11</v>
      </c>
      <c r="P8" s="147">
        <v>29.682136661131921</v>
      </c>
      <c r="Q8" s="143">
        <v>12</v>
      </c>
      <c r="R8" s="144">
        <f t="shared" si="0"/>
        <v>6.5714285714285712</v>
      </c>
      <c r="S8" s="144">
        <f t="shared" si="1"/>
        <v>-6.5714285714285712</v>
      </c>
      <c r="T8" s="148">
        <f t="shared" si="2"/>
        <v>8</v>
      </c>
    </row>
    <row r="9" spans="2:34" s="137" customFormat="1" ht="26.25" customHeight="1">
      <c r="B9" s="141">
        <v>5</v>
      </c>
      <c r="C9" s="52" t="s">
        <v>100</v>
      </c>
      <c r="D9" s="142">
        <v>103.93560765595021</v>
      </c>
      <c r="E9" s="143">
        <v>1</v>
      </c>
      <c r="F9" s="142">
        <v>42.651958577217471</v>
      </c>
      <c r="G9" s="143">
        <v>12</v>
      </c>
      <c r="H9" s="144">
        <f>'بازخورد سطح 1 '!E7</f>
        <v>25.168741562921852</v>
      </c>
      <c r="I9" s="143">
        <f>'بازخورد سطح 1 '!F7</f>
        <v>10</v>
      </c>
      <c r="J9" s="117">
        <v>2.9672625720785266</v>
      </c>
      <c r="K9" s="145">
        <v>9</v>
      </c>
      <c r="L9" s="146">
        <v>105.22702449680136</v>
      </c>
      <c r="M9" s="143">
        <v>2</v>
      </c>
      <c r="N9" s="147">
        <v>85.18518518518519</v>
      </c>
      <c r="O9" s="143">
        <v>3</v>
      </c>
      <c r="P9" s="147">
        <v>33.35538392269595</v>
      </c>
      <c r="Q9" s="143">
        <v>9</v>
      </c>
      <c r="R9" s="144">
        <f t="shared" si="0"/>
        <v>6.5714285714285712</v>
      </c>
      <c r="S9" s="144">
        <f t="shared" si="1"/>
        <v>-6.5714285714285712</v>
      </c>
      <c r="T9" s="148">
        <f t="shared" si="2"/>
        <v>8</v>
      </c>
    </row>
    <row r="10" spans="2:34" s="137" customFormat="1" ht="26.25" customHeight="1">
      <c r="B10" s="141">
        <v>6</v>
      </c>
      <c r="C10" s="52" t="s">
        <v>101</v>
      </c>
      <c r="D10" s="142">
        <v>104.17315900006774</v>
      </c>
      <c r="E10" s="143">
        <v>1</v>
      </c>
      <c r="F10" s="142">
        <v>78.923066918124476</v>
      </c>
      <c r="G10" s="143">
        <v>2</v>
      </c>
      <c r="H10" s="144">
        <f>'بازخورد سطح 1 '!E8</f>
        <v>36.26707132018209</v>
      </c>
      <c r="I10" s="143">
        <f>'بازخورد سطح 1 '!F8</f>
        <v>7</v>
      </c>
      <c r="J10" s="117">
        <v>-8.9389552000375652</v>
      </c>
      <c r="K10" s="145">
        <v>2</v>
      </c>
      <c r="L10" s="146">
        <v>92.668329177057345</v>
      </c>
      <c r="M10" s="143">
        <v>5</v>
      </c>
      <c r="N10" s="147">
        <v>50.819672131147541</v>
      </c>
      <c r="O10" s="143">
        <v>13</v>
      </c>
      <c r="P10" s="147">
        <v>43.982771471878578</v>
      </c>
      <c r="Q10" s="143">
        <v>5</v>
      </c>
      <c r="R10" s="144">
        <f t="shared" si="0"/>
        <v>5</v>
      </c>
      <c r="S10" s="144">
        <f t="shared" si="1"/>
        <v>-5</v>
      </c>
      <c r="T10" s="148">
        <f t="shared" si="2"/>
        <v>4</v>
      </c>
    </row>
    <row r="11" spans="2:34" s="137" customFormat="1" ht="26.25" customHeight="1">
      <c r="B11" s="141">
        <v>7</v>
      </c>
      <c r="C11" s="52" t="s">
        <v>102</v>
      </c>
      <c r="D11" s="142">
        <v>102.06632395927831</v>
      </c>
      <c r="E11" s="143">
        <v>2</v>
      </c>
      <c r="F11" s="142">
        <v>52.60714991111989</v>
      </c>
      <c r="G11" s="143">
        <v>9</v>
      </c>
      <c r="H11" s="144">
        <f>'بازخورد سطح 1 '!E9</f>
        <v>31.484012025143482</v>
      </c>
      <c r="I11" s="143">
        <f>'بازخورد سطح 1 '!F9</f>
        <v>9</v>
      </c>
      <c r="J11" s="117">
        <v>3.2379040979479932</v>
      </c>
      <c r="K11" s="145">
        <v>10</v>
      </c>
      <c r="L11" s="146">
        <v>65.195246179966048</v>
      </c>
      <c r="M11" s="143">
        <v>11</v>
      </c>
      <c r="N11" s="147">
        <v>80.555555555555557</v>
      </c>
      <c r="O11" s="143">
        <v>7</v>
      </c>
      <c r="P11" s="147">
        <v>35.995305306978224</v>
      </c>
      <c r="Q11" s="143">
        <v>8</v>
      </c>
      <c r="R11" s="144">
        <f t="shared" si="0"/>
        <v>8</v>
      </c>
      <c r="S11" s="144">
        <f t="shared" si="1"/>
        <v>-8</v>
      </c>
      <c r="T11" s="148">
        <f t="shared" si="2"/>
        <v>11</v>
      </c>
    </row>
    <row r="12" spans="2:34" s="137" customFormat="1" ht="26.25" customHeight="1">
      <c r="B12" s="141">
        <v>8</v>
      </c>
      <c r="C12" s="52" t="s">
        <v>103</v>
      </c>
      <c r="D12" s="142">
        <v>102.75273761268073</v>
      </c>
      <c r="E12" s="143">
        <v>1</v>
      </c>
      <c r="F12" s="142">
        <v>53.138247762600102</v>
      </c>
      <c r="G12" s="143">
        <v>8</v>
      </c>
      <c r="H12" s="144">
        <f>'بازخورد سطح 1 '!E10</f>
        <v>19.653179190751445</v>
      </c>
      <c r="I12" s="143">
        <f>'بازخورد سطح 1 '!F10</f>
        <v>12</v>
      </c>
      <c r="J12" s="117">
        <v>3.8523844256149786</v>
      </c>
      <c r="K12" s="145">
        <v>11</v>
      </c>
      <c r="L12" s="146">
        <v>85.195082843399248</v>
      </c>
      <c r="M12" s="143">
        <v>9</v>
      </c>
      <c r="N12" s="147">
        <v>76.31578947368422</v>
      </c>
      <c r="O12" s="143">
        <v>9</v>
      </c>
      <c r="P12" s="147">
        <v>30.581723975506357</v>
      </c>
      <c r="Q12" s="143">
        <v>11</v>
      </c>
      <c r="R12" s="144">
        <f t="shared" si="0"/>
        <v>8.7142857142857135</v>
      </c>
      <c r="S12" s="144">
        <f t="shared" si="1"/>
        <v>-8.7142857142857135</v>
      </c>
      <c r="T12" s="148">
        <f t="shared" si="2"/>
        <v>13</v>
      </c>
    </row>
    <row r="13" spans="2:34" s="137" customFormat="1" ht="26.25" customHeight="1">
      <c r="B13" s="141">
        <v>9</v>
      </c>
      <c r="C13" s="52" t="s">
        <v>104</v>
      </c>
      <c r="D13" s="142">
        <v>101.61809322423463</v>
      </c>
      <c r="E13" s="143">
        <v>1</v>
      </c>
      <c r="F13" s="142">
        <v>68.252962996471538</v>
      </c>
      <c r="G13" s="143">
        <v>5</v>
      </c>
      <c r="H13" s="144">
        <f>'بازخورد سطح 1 '!E11</f>
        <v>57.947019867549663</v>
      </c>
      <c r="I13" s="143">
        <f>'بازخورد سطح 1 '!F11</f>
        <v>4</v>
      </c>
      <c r="J13" s="117">
        <v>-9.5084052260112628E-2</v>
      </c>
      <c r="K13" s="145">
        <v>7</v>
      </c>
      <c r="L13" s="146">
        <v>87.183513248282622</v>
      </c>
      <c r="M13" s="143">
        <v>8</v>
      </c>
      <c r="N13" s="147">
        <v>81.818181818181827</v>
      </c>
      <c r="O13" s="143">
        <v>6</v>
      </c>
      <c r="P13" s="147">
        <v>43.228778820925754</v>
      </c>
      <c r="Q13" s="143">
        <v>6</v>
      </c>
      <c r="R13" s="144">
        <f t="shared" si="0"/>
        <v>5.2857142857142856</v>
      </c>
      <c r="S13" s="144">
        <f t="shared" si="1"/>
        <v>-5.2857142857142856</v>
      </c>
      <c r="T13" s="148">
        <f t="shared" si="2"/>
        <v>5</v>
      </c>
    </row>
    <row r="14" spans="2:34" s="137" customFormat="1" ht="26.25" customHeight="1">
      <c r="B14" s="141">
        <v>10</v>
      </c>
      <c r="C14" s="52" t="s">
        <v>105</v>
      </c>
      <c r="D14" s="142">
        <v>107.83288247670575</v>
      </c>
      <c r="E14" s="143">
        <v>1</v>
      </c>
      <c r="F14" s="142">
        <v>51.396476753261233</v>
      </c>
      <c r="G14" s="143">
        <v>10</v>
      </c>
      <c r="H14" s="144">
        <f>'بازخورد سطح 1 '!E12</f>
        <v>62.110960757780788</v>
      </c>
      <c r="I14" s="143">
        <f>'بازخورد سطح 1 '!F12</f>
        <v>3</v>
      </c>
      <c r="J14" s="117">
        <v>13.544640957157704</v>
      </c>
      <c r="K14" s="145">
        <v>13</v>
      </c>
      <c r="L14" s="146">
        <v>22.953736654804271</v>
      </c>
      <c r="M14" s="143">
        <v>13</v>
      </c>
      <c r="N14" s="147">
        <v>84</v>
      </c>
      <c r="O14" s="143">
        <v>4</v>
      </c>
      <c r="P14" s="147">
        <v>31.840656277605774</v>
      </c>
      <c r="Q14" s="143">
        <v>10</v>
      </c>
      <c r="R14" s="144">
        <f t="shared" si="0"/>
        <v>7.7142857142857144</v>
      </c>
      <c r="S14" s="144">
        <f t="shared" si="1"/>
        <v>-7.7142857142857144</v>
      </c>
      <c r="T14" s="148">
        <f t="shared" si="2"/>
        <v>10</v>
      </c>
    </row>
    <row r="15" spans="2:34" s="137" customFormat="1" ht="26.25" customHeight="1">
      <c r="B15" s="141">
        <v>11</v>
      </c>
      <c r="C15" s="52" t="s">
        <v>106</v>
      </c>
      <c r="D15" s="142">
        <v>102.51562376394273</v>
      </c>
      <c r="E15" s="143">
        <v>1</v>
      </c>
      <c r="F15" s="142">
        <v>64.472567327725898</v>
      </c>
      <c r="G15" s="143">
        <v>7</v>
      </c>
      <c r="H15" s="144">
        <f>'بازخورد سطح 1 '!E13</f>
        <v>75.834658187599373</v>
      </c>
      <c r="I15" s="143">
        <f>'بازخورد سطح 1 '!F13</f>
        <v>1</v>
      </c>
      <c r="J15" s="117">
        <v>-6.618669125061353</v>
      </c>
      <c r="K15" s="145">
        <v>3</v>
      </c>
      <c r="L15" s="146">
        <v>99.57633767456457</v>
      </c>
      <c r="M15" s="143">
        <v>3</v>
      </c>
      <c r="N15" s="147">
        <v>82.758620689655174</v>
      </c>
      <c r="O15" s="143">
        <v>5</v>
      </c>
      <c r="P15" s="147">
        <v>50.498317177844918</v>
      </c>
      <c r="Q15" s="143">
        <v>2</v>
      </c>
      <c r="R15" s="144">
        <f t="shared" si="0"/>
        <v>3.1428571428571428</v>
      </c>
      <c r="S15" s="144">
        <f t="shared" si="1"/>
        <v>-3.1428571428571428</v>
      </c>
      <c r="T15" s="148">
        <f t="shared" si="2"/>
        <v>1</v>
      </c>
    </row>
    <row r="16" spans="2:34" s="137" customFormat="1" ht="26.25" customHeight="1">
      <c r="B16" s="141">
        <v>12</v>
      </c>
      <c r="C16" s="52" t="s">
        <v>107</v>
      </c>
      <c r="D16" s="142">
        <v>98.806555040969002</v>
      </c>
      <c r="E16" s="143">
        <v>1</v>
      </c>
      <c r="F16" s="142">
        <v>75.914908959798083</v>
      </c>
      <c r="G16" s="143">
        <v>3</v>
      </c>
      <c r="H16" s="144">
        <f>'بازخورد سطح 1 '!E14</f>
        <v>44.739229024943313</v>
      </c>
      <c r="I16" s="143">
        <f>'بازخورد سطح 1 '!F14</f>
        <v>6</v>
      </c>
      <c r="J16" s="117">
        <v>-3.1964700491135418</v>
      </c>
      <c r="K16" s="145">
        <v>4</v>
      </c>
      <c r="L16" s="146">
        <v>97.411638700464124</v>
      </c>
      <c r="M16" s="143">
        <v>4</v>
      </c>
      <c r="N16" s="147">
        <v>76.923076923076934</v>
      </c>
      <c r="O16" s="143">
        <v>8</v>
      </c>
      <c r="P16" s="147">
        <v>62.591005533136411</v>
      </c>
      <c r="Q16" s="143">
        <v>1</v>
      </c>
      <c r="R16" s="144">
        <f t="shared" si="0"/>
        <v>3.8571428571428572</v>
      </c>
      <c r="S16" s="144">
        <f t="shared" si="1"/>
        <v>-3.8571428571428572</v>
      </c>
      <c r="T16" s="148">
        <f t="shared" si="2"/>
        <v>2</v>
      </c>
    </row>
    <row r="17" spans="2:20" s="137" customFormat="1" ht="26.25" customHeight="1">
      <c r="B17" s="141">
        <v>13</v>
      </c>
      <c r="C17" s="52" t="s">
        <v>108</v>
      </c>
      <c r="D17" s="142">
        <v>102.4414976599064</v>
      </c>
      <c r="E17" s="143">
        <v>1</v>
      </c>
      <c r="F17" s="142">
        <v>70.912967334196296</v>
      </c>
      <c r="G17" s="143">
        <v>4</v>
      </c>
      <c r="H17" s="144">
        <f>'بازخورد سطح 1 '!E15</f>
        <v>33.764536782960931</v>
      </c>
      <c r="I17" s="143">
        <f>'بازخورد سطح 1 '!F15</f>
        <v>8</v>
      </c>
      <c r="J17" s="117">
        <v>0.81412176261114855</v>
      </c>
      <c r="K17" s="145">
        <v>8</v>
      </c>
      <c r="L17" s="146">
        <v>54.073251942286348</v>
      </c>
      <c r="M17" s="143">
        <v>12</v>
      </c>
      <c r="N17" s="147">
        <v>85.714285714285708</v>
      </c>
      <c r="O17" s="143">
        <v>1</v>
      </c>
      <c r="P17" s="147">
        <v>42.791207117712865</v>
      </c>
      <c r="Q17" s="143">
        <v>7</v>
      </c>
      <c r="R17" s="144">
        <f t="shared" si="0"/>
        <v>5.8571428571428568</v>
      </c>
      <c r="S17" s="144">
        <f t="shared" si="1"/>
        <v>-5.8571428571428568</v>
      </c>
      <c r="T17" s="148">
        <f t="shared" si="2"/>
        <v>6</v>
      </c>
    </row>
    <row r="18" spans="2:20" s="137" customFormat="1" ht="26.25" customHeight="1">
      <c r="B18" s="2"/>
      <c r="C18" s="150" t="s">
        <v>41</v>
      </c>
      <c r="D18" s="142">
        <v>103.97282611234925</v>
      </c>
      <c r="E18" s="150"/>
      <c r="F18" s="144">
        <v>58.506192367839226</v>
      </c>
      <c r="G18" s="150"/>
      <c r="H18" s="144">
        <f>'بازخورد سطح 1 '!E16</f>
        <v>34.477664557068273</v>
      </c>
      <c r="I18" s="150"/>
      <c r="J18" s="151">
        <v>-3.4101963164800964E-4</v>
      </c>
      <c r="K18" s="150"/>
      <c r="L18" s="142">
        <f>'درصد نسخه نویسی سیب جدید '!E17</f>
        <v>85.467208507504154</v>
      </c>
      <c r="M18" s="150"/>
      <c r="N18" s="147">
        <v>73.983739837398375</v>
      </c>
      <c r="O18" s="150"/>
      <c r="P18" s="147">
        <v>37.258046898008793</v>
      </c>
      <c r="Q18" s="150"/>
      <c r="R18" s="144"/>
      <c r="S18" s="150"/>
      <c r="T18" s="150"/>
    </row>
    <row r="19" spans="2:20" customFormat="1"/>
    <row r="20" spans="2:20" customFormat="1"/>
    <row r="21" spans="2:20" customFormat="1"/>
    <row r="22" spans="2:20" customFormat="1"/>
  </sheetData>
  <sortState ref="B36:T51">
    <sortCondition ref="T36:T51"/>
  </sortState>
  <mergeCells count="2">
    <mergeCell ref="B3:O3"/>
    <mergeCell ref="P3:T3"/>
  </mergeCells>
  <pageMargins left="0.01" right="0.01" top="0.05" bottom="0.0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B2:AH18"/>
  <sheetViews>
    <sheetView rightToLeft="1" tabSelected="1" zoomScale="77" zoomScaleNormal="77" workbookViewId="0">
      <selection activeCell="B3" sqref="B3:O3"/>
    </sheetView>
  </sheetViews>
  <sheetFormatPr defaultRowHeight="15"/>
  <cols>
    <col min="1" max="1" width="3.42578125" style="36" customWidth="1"/>
    <col min="2" max="2" width="5.140625" style="36" customWidth="1"/>
    <col min="3" max="3" width="10.5703125" style="36" customWidth="1"/>
    <col min="4" max="4" width="9.28515625" style="36" customWidth="1"/>
    <col min="5" max="5" width="5" style="36" customWidth="1"/>
    <col min="6" max="6" width="11.42578125" style="36" customWidth="1"/>
    <col min="7" max="7" width="4.7109375" style="36" customWidth="1"/>
    <col min="8" max="8" width="12" style="36" customWidth="1"/>
    <col min="9" max="9" width="4" style="36" customWidth="1"/>
    <col min="10" max="10" width="11.42578125" style="36" customWidth="1"/>
    <col min="11" max="11" width="4.42578125" style="36" customWidth="1"/>
    <col min="12" max="12" width="11.85546875" style="36" customWidth="1"/>
    <col min="13" max="13" width="4.42578125" style="36" customWidth="1"/>
    <col min="14" max="14" width="10.28515625" style="36" customWidth="1"/>
    <col min="15" max="15" width="4" style="36" customWidth="1"/>
    <col min="16" max="16" width="10.28515625" style="36" customWidth="1"/>
    <col min="17" max="17" width="4.5703125" style="36" customWidth="1"/>
    <col min="18" max="18" width="9.140625" style="36" customWidth="1"/>
    <col min="19" max="19" width="9.140625" style="36" hidden="1" customWidth="1"/>
    <col min="20" max="20" width="8.7109375" style="36" customWidth="1"/>
    <col min="21" max="16384" width="9.140625" style="36"/>
  </cols>
  <sheetData>
    <row r="2" spans="2:34" ht="15.75" thickBot="1"/>
    <row r="3" spans="2:34" s="137" customFormat="1" ht="38.25" customHeight="1" thickBot="1">
      <c r="B3" s="264" t="s">
        <v>134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6"/>
      <c r="P3" s="267" t="s">
        <v>130</v>
      </c>
      <c r="Q3" s="268"/>
      <c r="R3" s="268"/>
      <c r="S3" s="268"/>
      <c r="T3" s="269"/>
    </row>
    <row r="4" spans="2:34" s="140" customFormat="1" ht="122.25" customHeight="1">
      <c r="B4" s="138" t="s">
        <v>21</v>
      </c>
      <c r="C4" s="138" t="s">
        <v>120</v>
      </c>
      <c r="D4" s="139" t="s">
        <v>37</v>
      </c>
      <c r="E4" s="139" t="s">
        <v>20</v>
      </c>
      <c r="F4" s="139" t="s">
        <v>39</v>
      </c>
      <c r="G4" s="139" t="s">
        <v>20</v>
      </c>
      <c r="H4" s="139" t="s">
        <v>89</v>
      </c>
      <c r="I4" s="139" t="s">
        <v>20</v>
      </c>
      <c r="J4" s="139" t="s">
        <v>65</v>
      </c>
      <c r="K4" s="139" t="s">
        <v>20</v>
      </c>
      <c r="L4" s="139" t="s">
        <v>70</v>
      </c>
      <c r="M4" s="139" t="s">
        <v>20</v>
      </c>
      <c r="N4" s="139" t="s">
        <v>38</v>
      </c>
      <c r="O4" s="139" t="s">
        <v>20</v>
      </c>
      <c r="P4" s="139" t="s">
        <v>36</v>
      </c>
      <c r="Q4" s="139" t="s">
        <v>20</v>
      </c>
      <c r="R4" s="139" t="s">
        <v>32</v>
      </c>
      <c r="S4" s="139"/>
      <c r="T4" s="139" t="s">
        <v>33</v>
      </c>
    </row>
    <row r="5" spans="2:34" s="137" customFormat="1" ht="26.25" customHeight="1">
      <c r="B5" s="141">
        <v>11</v>
      </c>
      <c r="C5" s="52" t="s">
        <v>106</v>
      </c>
      <c r="D5" s="142">
        <v>102.51562376394273</v>
      </c>
      <c r="E5" s="143">
        <v>1</v>
      </c>
      <c r="F5" s="142">
        <v>64.472567327725898</v>
      </c>
      <c r="G5" s="143">
        <v>7</v>
      </c>
      <c r="H5" s="144">
        <f>'بازخورد سطح 1 '!E13</f>
        <v>75.834658187599373</v>
      </c>
      <c r="I5" s="143">
        <f>'بازخورد سطح 1 '!F13</f>
        <v>1</v>
      </c>
      <c r="J5" s="117">
        <v>-6.618669125061353</v>
      </c>
      <c r="K5" s="145">
        <v>3</v>
      </c>
      <c r="L5" s="146">
        <v>99.57633767456457</v>
      </c>
      <c r="M5" s="143">
        <v>3</v>
      </c>
      <c r="N5" s="147">
        <v>82.758620689655174</v>
      </c>
      <c r="O5" s="143">
        <v>5</v>
      </c>
      <c r="P5" s="147">
        <v>50.498317177844918</v>
      </c>
      <c r="Q5" s="143">
        <v>2</v>
      </c>
      <c r="R5" s="144">
        <f t="shared" ref="R5:R17" si="0">(E5+G5+I5+K5+M5+O5+Q5)/7</f>
        <v>3.1428571428571428</v>
      </c>
      <c r="S5" s="144">
        <f t="shared" ref="S5:S17" si="1">-(R5)</f>
        <v>-3.1428571428571428</v>
      </c>
      <c r="T5" s="148">
        <f t="shared" ref="T5:T17" si="2">RANK(S5,$S$5:$S$17)</f>
        <v>1</v>
      </c>
    </row>
    <row r="6" spans="2:34" s="137" customFormat="1" ht="26.25" customHeight="1">
      <c r="B6" s="141">
        <v>12</v>
      </c>
      <c r="C6" s="52" t="s">
        <v>107</v>
      </c>
      <c r="D6" s="142">
        <v>98.806555040969002</v>
      </c>
      <c r="E6" s="143">
        <v>1</v>
      </c>
      <c r="F6" s="142">
        <v>75.914908959798083</v>
      </c>
      <c r="G6" s="143">
        <v>3</v>
      </c>
      <c r="H6" s="144">
        <f>'بازخورد سطح 1 '!E14</f>
        <v>44.739229024943313</v>
      </c>
      <c r="I6" s="143">
        <f>'بازخورد سطح 1 '!F14</f>
        <v>6</v>
      </c>
      <c r="J6" s="117">
        <v>-3.1964700491135418</v>
      </c>
      <c r="K6" s="145">
        <v>4</v>
      </c>
      <c r="L6" s="146">
        <v>97.411638700464124</v>
      </c>
      <c r="M6" s="143">
        <v>4</v>
      </c>
      <c r="N6" s="147">
        <v>76.923076923076934</v>
      </c>
      <c r="O6" s="143">
        <v>8</v>
      </c>
      <c r="P6" s="147">
        <v>62.591005533136411</v>
      </c>
      <c r="Q6" s="143">
        <v>1</v>
      </c>
      <c r="R6" s="144">
        <f t="shared" si="0"/>
        <v>3.8571428571428572</v>
      </c>
      <c r="S6" s="144">
        <f t="shared" si="1"/>
        <v>-3.8571428571428572</v>
      </c>
      <c r="T6" s="148">
        <f t="shared" si="2"/>
        <v>2</v>
      </c>
      <c r="AH6" s="149"/>
    </row>
    <row r="7" spans="2:34" s="137" customFormat="1" ht="26.25" customHeight="1">
      <c r="B7" s="141">
        <v>3</v>
      </c>
      <c r="C7" s="52" t="s">
        <v>98</v>
      </c>
      <c r="D7" s="142">
        <v>103.14348683447396</v>
      </c>
      <c r="E7" s="143">
        <v>1</v>
      </c>
      <c r="F7" s="142">
        <v>66.396761133603249</v>
      </c>
      <c r="G7" s="143">
        <v>6</v>
      </c>
      <c r="H7" s="144">
        <f>'بازخورد سطح 1 '!E5</f>
        <v>63.501483679525229</v>
      </c>
      <c r="I7" s="143">
        <f>'بازخورد سطح 1 '!F5</f>
        <v>2</v>
      </c>
      <c r="J7" s="117">
        <v>-0.26674507253939428</v>
      </c>
      <c r="K7" s="145">
        <v>6</v>
      </c>
      <c r="L7" s="146">
        <v>91.979301423027167</v>
      </c>
      <c r="M7" s="143">
        <v>6</v>
      </c>
      <c r="N7" s="147">
        <v>70.833333333333343</v>
      </c>
      <c r="O7" s="143">
        <v>10</v>
      </c>
      <c r="P7" s="147">
        <v>47.691961659572996</v>
      </c>
      <c r="Q7" s="143">
        <v>3</v>
      </c>
      <c r="R7" s="144">
        <f t="shared" si="0"/>
        <v>4.8571428571428568</v>
      </c>
      <c r="S7" s="144">
        <f t="shared" si="1"/>
        <v>-4.8571428571428568</v>
      </c>
      <c r="T7" s="148">
        <f t="shared" si="2"/>
        <v>3</v>
      </c>
    </row>
    <row r="8" spans="2:34" s="137" customFormat="1" ht="26.25" customHeight="1">
      <c r="B8" s="141">
        <v>6</v>
      </c>
      <c r="C8" s="52" t="s">
        <v>101</v>
      </c>
      <c r="D8" s="142">
        <v>104.17315900006774</v>
      </c>
      <c r="E8" s="143">
        <v>1</v>
      </c>
      <c r="F8" s="142">
        <v>78.923066918124476</v>
      </c>
      <c r="G8" s="143">
        <v>2</v>
      </c>
      <c r="H8" s="144">
        <f>'بازخورد سطح 1 '!E8</f>
        <v>36.26707132018209</v>
      </c>
      <c r="I8" s="143">
        <f>'بازخورد سطح 1 '!F8</f>
        <v>7</v>
      </c>
      <c r="J8" s="117">
        <v>-8.9389552000375652</v>
      </c>
      <c r="K8" s="145">
        <v>2</v>
      </c>
      <c r="L8" s="146">
        <v>92.668329177057345</v>
      </c>
      <c r="M8" s="143">
        <v>5</v>
      </c>
      <c r="N8" s="147">
        <v>50.819672131147541</v>
      </c>
      <c r="O8" s="143">
        <v>13</v>
      </c>
      <c r="P8" s="147">
        <v>43.982771471878578</v>
      </c>
      <c r="Q8" s="143">
        <v>5</v>
      </c>
      <c r="R8" s="144">
        <f t="shared" si="0"/>
        <v>5</v>
      </c>
      <c r="S8" s="144">
        <f t="shared" si="1"/>
        <v>-5</v>
      </c>
      <c r="T8" s="148">
        <f t="shared" si="2"/>
        <v>4</v>
      </c>
    </row>
    <row r="9" spans="2:34" s="137" customFormat="1" ht="26.25" customHeight="1">
      <c r="B9" s="141">
        <v>9</v>
      </c>
      <c r="C9" s="52" t="s">
        <v>104</v>
      </c>
      <c r="D9" s="142">
        <v>101.61809322423463</v>
      </c>
      <c r="E9" s="143">
        <v>1</v>
      </c>
      <c r="F9" s="142">
        <v>68.252962996471538</v>
      </c>
      <c r="G9" s="143">
        <v>5</v>
      </c>
      <c r="H9" s="144">
        <f>'بازخورد سطح 1 '!E11</f>
        <v>57.947019867549663</v>
      </c>
      <c r="I9" s="143">
        <f>'بازخورد سطح 1 '!F11</f>
        <v>4</v>
      </c>
      <c r="J9" s="117">
        <v>-9.5084052260112628E-2</v>
      </c>
      <c r="K9" s="145">
        <v>7</v>
      </c>
      <c r="L9" s="146">
        <v>87.183513248282622</v>
      </c>
      <c r="M9" s="143">
        <v>8</v>
      </c>
      <c r="N9" s="147">
        <v>81.818181818181827</v>
      </c>
      <c r="O9" s="143">
        <v>6</v>
      </c>
      <c r="P9" s="147">
        <v>43.228778820925754</v>
      </c>
      <c r="Q9" s="143">
        <v>6</v>
      </c>
      <c r="R9" s="144">
        <f t="shared" si="0"/>
        <v>5.2857142857142856</v>
      </c>
      <c r="S9" s="144">
        <f t="shared" si="1"/>
        <v>-5.2857142857142856</v>
      </c>
      <c r="T9" s="148">
        <f t="shared" si="2"/>
        <v>5</v>
      </c>
    </row>
    <row r="10" spans="2:34" s="137" customFormat="1" ht="26.25" customHeight="1">
      <c r="B10" s="141">
        <v>13</v>
      </c>
      <c r="C10" s="52" t="s">
        <v>108</v>
      </c>
      <c r="D10" s="142">
        <v>102.4414976599064</v>
      </c>
      <c r="E10" s="143">
        <v>1</v>
      </c>
      <c r="F10" s="142">
        <v>70.912967334196296</v>
      </c>
      <c r="G10" s="143">
        <v>4</v>
      </c>
      <c r="H10" s="144">
        <f>'بازخورد سطح 1 '!E15</f>
        <v>33.764536782960931</v>
      </c>
      <c r="I10" s="143">
        <f>'بازخورد سطح 1 '!F15</f>
        <v>8</v>
      </c>
      <c r="J10" s="117">
        <v>0.81412176261114855</v>
      </c>
      <c r="K10" s="145">
        <v>8</v>
      </c>
      <c r="L10" s="146">
        <v>54.073251942286348</v>
      </c>
      <c r="M10" s="143">
        <v>12</v>
      </c>
      <c r="N10" s="147">
        <v>85.714285714285708</v>
      </c>
      <c r="O10" s="143">
        <v>1</v>
      </c>
      <c r="P10" s="147">
        <v>42.791207117712865</v>
      </c>
      <c r="Q10" s="143">
        <v>7</v>
      </c>
      <c r="R10" s="144">
        <f t="shared" si="0"/>
        <v>5.8571428571428568</v>
      </c>
      <c r="S10" s="144">
        <f t="shared" si="1"/>
        <v>-5.8571428571428568</v>
      </c>
      <c r="T10" s="148">
        <f t="shared" si="2"/>
        <v>6</v>
      </c>
    </row>
    <row r="11" spans="2:34" s="137" customFormat="1" ht="26.25" customHeight="1">
      <c r="B11" s="141">
        <v>1</v>
      </c>
      <c r="C11" s="52" t="s">
        <v>96</v>
      </c>
      <c r="D11" s="142">
        <v>104.15011037527593</v>
      </c>
      <c r="E11" s="143">
        <v>1</v>
      </c>
      <c r="F11" s="142">
        <v>101.28383697692726</v>
      </c>
      <c r="G11" s="143">
        <v>1</v>
      </c>
      <c r="H11" s="144">
        <f>'بازخورد سطح 1 '!E3</f>
        <v>13.685289595079448</v>
      </c>
      <c r="I11" s="143">
        <f>'بازخورد سطح 1 '!F3</f>
        <v>13</v>
      </c>
      <c r="J11" s="117">
        <v>-8.9743539961981362</v>
      </c>
      <c r="K11" s="145">
        <v>1</v>
      </c>
      <c r="L11" s="146">
        <v>73.443490262229716</v>
      </c>
      <c r="M11" s="143">
        <v>10</v>
      </c>
      <c r="N11" s="147">
        <v>58.82352941176471</v>
      </c>
      <c r="O11" s="143">
        <v>12</v>
      </c>
      <c r="P11" s="147">
        <v>44.916592521509855</v>
      </c>
      <c r="Q11" s="143">
        <v>4</v>
      </c>
      <c r="R11" s="144">
        <f t="shared" si="0"/>
        <v>6</v>
      </c>
      <c r="S11" s="144">
        <f t="shared" si="1"/>
        <v>-6</v>
      </c>
      <c r="T11" s="148">
        <f t="shared" si="2"/>
        <v>7</v>
      </c>
    </row>
    <row r="12" spans="2:34" s="137" customFormat="1" ht="26.25" customHeight="1">
      <c r="B12" s="141">
        <v>4</v>
      </c>
      <c r="C12" s="52" t="s">
        <v>99</v>
      </c>
      <c r="D12" s="142">
        <v>104.16414599717685</v>
      </c>
      <c r="E12" s="143">
        <v>1</v>
      </c>
      <c r="F12" s="142">
        <v>44.022843867970188</v>
      </c>
      <c r="G12" s="143">
        <v>11</v>
      </c>
      <c r="H12" s="144">
        <f>'بازخورد سطح 1 '!E6</f>
        <v>56.792645556690502</v>
      </c>
      <c r="I12" s="143">
        <f>'بازخورد سطح 1 '!F6</f>
        <v>5</v>
      </c>
      <c r="J12" s="117">
        <v>-1.0069380876516707</v>
      </c>
      <c r="K12" s="145">
        <v>5</v>
      </c>
      <c r="L12" s="146">
        <v>106.65173572228443</v>
      </c>
      <c r="M12" s="143">
        <v>1</v>
      </c>
      <c r="N12" s="147">
        <v>64.705882352941174</v>
      </c>
      <c r="O12" s="143">
        <v>11</v>
      </c>
      <c r="P12" s="147">
        <v>29.682136661131921</v>
      </c>
      <c r="Q12" s="143">
        <v>12</v>
      </c>
      <c r="R12" s="144">
        <f t="shared" si="0"/>
        <v>6.5714285714285712</v>
      </c>
      <c r="S12" s="144">
        <f t="shared" si="1"/>
        <v>-6.5714285714285712</v>
      </c>
      <c r="T12" s="148">
        <f t="shared" si="2"/>
        <v>8</v>
      </c>
    </row>
    <row r="13" spans="2:34" s="137" customFormat="1" ht="26.25" customHeight="1">
      <c r="B13" s="141">
        <v>5</v>
      </c>
      <c r="C13" s="52" t="s">
        <v>100</v>
      </c>
      <c r="D13" s="142">
        <v>103.93560765595021</v>
      </c>
      <c r="E13" s="143">
        <v>1</v>
      </c>
      <c r="F13" s="142">
        <v>42.651958577217471</v>
      </c>
      <c r="G13" s="143">
        <v>12</v>
      </c>
      <c r="H13" s="144">
        <f>'بازخورد سطح 1 '!E7</f>
        <v>25.168741562921852</v>
      </c>
      <c r="I13" s="143">
        <f>'بازخورد سطح 1 '!F7</f>
        <v>10</v>
      </c>
      <c r="J13" s="117">
        <v>2.9672625720785266</v>
      </c>
      <c r="K13" s="145">
        <v>9</v>
      </c>
      <c r="L13" s="146">
        <v>105.22702449680136</v>
      </c>
      <c r="M13" s="143">
        <v>2</v>
      </c>
      <c r="N13" s="147">
        <v>85.18518518518519</v>
      </c>
      <c r="O13" s="143">
        <v>3</v>
      </c>
      <c r="P13" s="147">
        <v>33.35538392269595</v>
      </c>
      <c r="Q13" s="143">
        <v>9</v>
      </c>
      <c r="R13" s="144">
        <f t="shared" si="0"/>
        <v>6.5714285714285712</v>
      </c>
      <c r="S13" s="144">
        <f t="shared" si="1"/>
        <v>-6.5714285714285712</v>
      </c>
      <c r="T13" s="148">
        <f t="shared" si="2"/>
        <v>8</v>
      </c>
    </row>
    <row r="14" spans="2:34" s="137" customFormat="1" ht="26.25" customHeight="1">
      <c r="B14" s="141">
        <v>10</v>
      </c>
      <c r="C14" s="52" t="s">
        <v>105</v>
      </c>
      <c r="D14" s="142">
        <v>107.83288247670575</v>
      </c>
      <c r="E14" s="143">
        <v>1</v>
      </c>
      <c r="F14" s="142">
        <v>51.396476753261233</v>
      </c>
      <c r="G14" s="143">
        <v>10</v>
      </c>
      <c r="H14" s="144">
        <f>'بازخورد سطح 1 '!E12</f>
        <v>62.110960757780788</v>
      </c>
      <c r="I14" s="143">
        <f>'بازخورد سطح 1 '!F12</f>
        <v>3</v>
      </c>
      <c r="J14" s="117">
        <v>13.544640957157704</v>
      </c>
      <c r="K14" s="145">
        <v>13</v>
      </c>
      <c r="L14" s="146">
        <v>22.953736654804271</v>
      </c>
      <c r="M14" s="143">
        <v>13</v>
      </c>
      <c r="N14" s="147">
        <v>84</v>
      </c>
      <c r="O14" s="143">
        <v>4</v>
      </c>
      <c r="P14" s="147">
        <v>31.840656277605774</v>
      </c>
      <c r="Q14" s="143">
        <v>10</v>
      </c>
      <c r="R14" s="144">
        <f t="shared" si="0"/>
        <v>7.7142857142857144</v>
      </c>
      <c r="S14" s="144">
        <f t="shared" si="1"/>
        <v>-7.7142857142857144</v>
      </c>
      <c r="T14" s="148">
        <f t="shared" si="2"/>
        <v>10</v>
      </c>
    </row>
    <row r="15" spans="2:34" s="137" customFormat="1" ht="26.25" customHeight="1">
      <c r="B15" s="141">
        <v>7</v>
      </c>
      <c r="C15" s="52" t="s">
        <v>102</v>
      </c>
      <c r="D15" s="142">
        <v>102.06632395927831</v>
      </c>
      <c r="E15" s="143">
        <v>2</v>
      </c>
      <c r="F15" s="142">
        <v>52.60714991111989</v>
      </c>
      <c r="G15" s="143">
        <v>9</v>
      </c>
      <c r="H15" s="144">
        <f>'بازخورد سطح 1 '!E9</f>
        <v>31.484012025143482</v>
      </c>
      <c r="I15" s="143">
        <f>'بازخورد سطح 1 '!F9</f>
        <v>9</v>
      </c>
      <c r="J15" s="117">
        <v>3.2379040979479932</v>
      </c>
      <c r="K15" s="145">
        <v>10</v>
      </c>
      <c r="L15" s="146">
        <v>65.195246179966048</v>
      </c>
      <c r="M15" s="143">
        <v>11</v>
      </c>
      <c r="N15" s="147">
        <v>80.555555555555557</v>
      </c>
      <c r="O15" s="143">
        <v>7</v>
      </c>
      <c r="P15" s="147">
        <v>35.995305306978224</v>
      </c>
      <c r="Q15" s="143">
        <v>8</v>
      </c>
      <c r="R15" s="144">
        <f t="shared" si="0"/>
        <v>8</v>
      </c>
      <c r="S15" s="144">
        <f t="shared" si="1"/>
        <v>-8</v>
      </c>
      <c r="T15" s="148">
        <f t="shared" si="2"/>
        <v>11</v>
      </c>
    </row>
    <row r="16" spans="2:34" s="137" customFormat="1" ht="26.25" customHeight="1">
      <c r="B16" s="141">
        <v>2</v>
      </c>
      <c r="C16" s="52" t="s">
        <v>97</v>
      </c>
      <c r="D16" s="142">
        <v>104.67849084983705</v>
      </c>
      <c r="E16" s="143">
        <v>1</v>
      </c>
      <c r="F16" s="142">
        <v>41.514743301900914</v>
      </c>
      <c r="G16" s="143">
        <v>13</v>
      </c>
      <c r="H16" s="144">
        <f>'بازخورد سطح 1 '!E4</f>
        <v>20.335244816938687</v>
      </c>
      <c r="I16" s="143">
        <f>'بازخورد سطح 1 '!F4</f>
        <v>11</v>
      </c>
      <c r="J16" s="117">
        <v>4.6805607478197775</v>
      </c>
      <c r="K16" s="145">
        <v>12</v>
      </c>
      <c r="L16" s="146">
        <v>89.129764717969792</v>
      </c>
      <c r="M16" s="143">
        <v>7</v>
      </c>
      <c r="N16" s="147">
        <v>85.365853658536579</v>
      </c>
      <c r="O16" s="143">
        <v>2</v>
      </c>
      <c r="P16" s="147">
        <v>29.021219762126808</v>
      </c>
      <c r="Q16" s="143">
        <v>13</v>
      </c>
      <c r="R16" s="144">
        <f t="shared" si="0"/>
        <v>8.4285714285714288</v>
      </c>
      <c r="S16" s="144">
        <f t="shared" si="1"/>
        <v>-8.4285714285714288</v>
      </c>
      <c r="T16" s="148">
        <f t="shared" si="2"/>
        <v>12</v>
      </c>
    </row>
    <row r="17" spans="2:20" s="137" customFormat="1" ht="26.25" customHeight="1">
      <c r="B17" s="141">
        <v>8</v>
      </c>
      <c r="C17" s="52" t="s">
        <v>103</v>
      </c>
      <c r="D17" s="142">
        <v>102.75273761268073</v>
      </c>
      <c r="E17" s="143">
        <v>1</v>
      </c>
      <c r="F17" s="142">
        <v>53.138247762600102</v>
      </c>
      <c r="G17" s="143">
        <v>8</v>
      </c>
      <c r="H17" s="144">
        <f>'بازخورد سطح 1 '!E10</f>
        <v>19.653179190751445</v>
      </c>
      <c r="I17" s="143">
        <f>'بازخورد سطح 1 '!F10</f>
        <v>12</v>
      </c>
      <c r="J17" s="117">
        <v>3.8523844256149786</v>
      </c>
      <c r="K17" s="145">
        <v>11</v>
      </c>
      <c r="L17" s="146">
        <v>85.195082843399248</v>
      </c>
      <c r="M17" s="143">
        <v>9</v>
      </c>
      <c r="N17" s="147">
        <v>76.31578947368422</v>
      </c>
      <c r="O17" s="143">
        <v>9</v>
      </c>
      <c r="P17" s="147">
        <v>30.581723975506357</v>
      </c>
      <c r="Q17" s="143">
        <v>11</v>
      </c>
      <c r="R17" s="144">
        <f t="shared" si="0"/>
        <v>8.7142857142857135</v>
      </c>
      <c r="S17" s="144">
        <f t="shared" si="1"/>
        <v>-8.7142857142857135</v>
      </c>
      <c r="T17" s="148">
        <f t="shared" si="2"/>
        <v>13</v>
      </c>
    </row>
    <row r="18" spans="2:20" s="137" customFormat="1" ht="26.25" customHeight="1">
      <c r="B18" s="2"/>
      <c r="C18" s="150" t="s">
        <v>41</v>
      </c>
      <c r="D18" s="142">
        <v>103.97282611234925</v>
      </c>
      <c r="E18" s="150"/>
      <c r="F18" s="144">
        <v>58.506192367839226</v>
      </c>
      <c r="G18" s="150"/>
      <c r="H18" s="144">
        <f>'بازخورد سطح 1 '!E16</f>
        <v>34.477664557068273</v>
      </c>
      <c r="I18" s="150"/>
      <c r="J18" s="151">
        <v>-3.4101963164800964E-4</v>
      </c>
      <c r="K18" s="150"/>
      <c r="L18" s="142">
        <f>'درصد نسخه نویسی سیب جدید '!E17</f>
        <v>85.467208507504154</v>
      </c>
      <c r="M18" s="150"/>
      <c r="N18" s="147">
        <v>73.983739837398375</v>
      </c>
      <c r="O18" s="150"/>
      <c r="P18" s="147">
        <v>37.258046898008793</v>
      </c>
      <c r="Q18" s="150"/>
      <c r="R18" s="144"/>
      <c r="S18" s="150"/>
      <c r="T18" s="150"/>
    </row>
  </sheetData>
  <sortState ref="B5:T18">
    <sortCondition ref="T4"/>
  </sortState>
  <mergeCells count="2">
    <mergeCell ref="B3:O3"/>
    <mergeCell ref="P3:T3"/>
  </mergeCells>
  <pageMargins left="0.01" right="0.01" top="0.05" bottom="0.0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rightToLeft="1" zoomScale="93" zoomScaleNormal="93" workbookViewId="0">
      <selection activeCell="L10" sqref="L10"/>
    </sheetView>
  </sheetViews>
  <sheetFormatPr defaultRowHeight="15"/>
  <cols>
    <col min="1" max="1" width="9.140625" style="46"/>
    <col min="2" max="2" width="5.140625" style="46" customWidth="1"/>
    <col min="3" max="3" width="18.85546875" style="46" customWidth="1"/>
    <col min="4" max="4" width="15.140625" style="46" customWidth="1"/>
    <col min="5" max="5" width="19.28515625" style="46" customWidth="1"/>
    <col min="6" max="6" width="18.85546875" style="46" customWidth="1"/>
    <col min="7" max="7" width="9.85546875" style="46" customWidth="1"/>
    <col min="8" max="8" width="4.42578125" style="46" customWidth="1"/>
    <col min="9" max="16384" width="9.140625" style="46"/>
  </cols>
  <sheetData>
    <row r="1" spans="2:7" ht="15.75" thickBot="1"/>
    <row r="2" spans="2:7" ht="35.25" customHeight="1" thickBot="1">
      <c r="B2" s="210" t="s">
        <v>137</v>
      </c>
      <c r="C2" s="211"/>
      <c r="D2" s="211"/>
      <c r="E2" s="211"/>
      <c r="F2" s="211"/>
      <c r="G2" s="212"/>
    </row>
    <row r="3" spans="2:7" ht="23.25" customHeight="1" thickBot="1">
      <c r="B3" s="213" t="s">
        <v>31</v>
      </c>
      <c r="C3" s="214"/>
      <c r="D3" s="214"/>
      <c r="E3" s="215"/>
      <c r="F3" s="216" t="s">
        <v>121</v>
      </c>
      <c r="G3" s="217"/>
    </row>
    <row r="4" spans="2:7" s="90" customFormat="1" ht="46.5" customHeight="1">
      <c r="B4" s="95" t="s">
        <v>24</v>
      </c>
      <c r="C4" s="96" t="s">
        <v>118</v>
      </c>
      <c r="D4" s="96" t="s">
        <v>74</v>
      </c>
      <c r="E4" s="96" t="s">
        <v>90</v>
      </c>
      <c r="F4" s="96" t="s">
        <v>91</v>
      </c>
      <c r="G4" s="96" t="s">
        <v>20</v>
      </c>
    </row>
    <row r="5" spans="2:7" s="90" customFormat="1" ht="24" customHeight="1">
      <c r="B5" s="91">
        <v>1</v>
      </c>
      <c r="C5" s="64" t="s">
        <v>96</v>
      </c>
      <c r="D5" s="65">
        <v>16513</v>
      </c>
      <c r="E5" s="92">
        <v>20889</v>
      </c>
      <c r="F5" s="93">
        <f>E5/D5*100</f>
        <v>126.50033307091381</v>
      </c>
      <c r="G5" s="94">
        <f t="shared" ref="G5:G17" si="0">RANK(F5,$F$5:$F$17)</f>
        <v>1</v>
      </c>
    </row>
    <row r="6" spans="2:7" s="90" customFormat="1" ht="24" customHeight="1">
      <c r="B6" s="91">
        <v>2</v>
      </c>
      <c r="C6" s="64" t="s">
        <v>97</v>
      </c>
      <c r="D6" s="65">
        <v>33405</v>
      </c>
      <c r="E6" s="92">
        <v>16811</v>
      </c>
      <c r="F6" s="93">
        <f t="shared" ref="F6:F17" si="1">E6/D6*100</f>
        <v>50.324801676395751</v>
      </c>
      <c r="G6" s="94">
        <f t="shared" si="0"/>
        <v>13</v>
      </c>
    </row>
    <row r="7" spans="2:7" s="90" customFormat="1" ht="24" customHeight="1">
      <c r="B7" s="91">
        <v>3</v>
      </c>
      <c r="C7" s="64" t="s">
        <v>98</v>
      </c>
      <c r="D7" s="65">
        <v>8892</v>
      </c>
      <c r="E7" s="92">
        <v>7248</v>
      </c>
      <c r="F7" s="93">
        <f t="shared" si="1"/>
        <v>81.511470985155199</v>
      </c>
      <c r="G7" s="94">
        <f t="shared" si="0"/>
        <v>6</v>
      </c>
    </row>
    <row r="8" spans="2:7" s="90" customFormat="1" ht="24" customHeight="1">
      <c r="B8" s="91">
        <v>4</v>
      </c>
      <c r="C8" s="64" t="s">
        <v>99</v>
      </c>
      <c r="D8" s="65">
        <v>10331</v>
      </c>
      <c r="E8" s="92">
        <v>5802</v>
      </c>
      <c r="F8" s="93">
        <f t="shared" si="1"/>
        <v>56.16106862839996</v>
      </c>
      <c r="G8" s="94">
        <f t="shared" si="0"/>
        <v>11</v>
      </c>
    </row>
    <row r="9" spans="2:7" s="90" customFormat="1" ht="24" customHeight="1">
      <c r="B9" s="91">
        <v>5</v>
      </c>
      <c r="C9" s="64" t="s">
        <v>100</v>
      </c>
      <c r="D9" s="65">
        <v>22210</v>
      </c>
      <c r="E9" s="92">
        <v>11656</v>
      </c>
      <c r="F9" s="93">
        <f t="shared" si="1"/>
        <v>52.480864475461509</v>
      </c>
      <c r="G9" s="94">
        <f t="shared" si="0"/>
        <v>12</v>
      </c>
    </row>
    <row r="10" spans="2:7" s="90" customFormat="1" ht="24" customHeight="1">
      <c r="B10" s="91">
        <v>6</v>
      </c>
      <c r="C10" s="64" t="s">
        <v>101</v>
      </c>
      <c r="D10" s="65">
        <v>15377</v>
      </c>
      <c r="E10" s="92">
        <v>14720</v>
      </c>
      <c r="F10" s="93">
        <f t="shared" si="1"/>
        <v>95.727385055602525</v>
      </c>
      <c r="G10" s="94">
        <f t="shared" si="0"/>
        <v>2</v>
      </c>
    </row>
    <row r="11" spans="2:7" s="90" customFormat="1" ht="24" customHeight="1">
      <c r="B11" s="91">
        <v>7</v>
      </c>
      <c r="C11" s="64" t="s">
        <v>102</v>
      </c>
      <c r="D11" s="65">
        <v>20252</v>
      </c>
      <c r="E11" s="92">
        <v>13348</v>
      </c>
      <c r="F11" s="93">
        <f t="shared" si="1"/>
        <v>65.909539798538418</v>
      </c>
      <c r="G11" s="94">
        <f t="shared" si="0"/>
        <v>9</v>
      </c>
    </row>
    <row r="12" spans="2:7" s="90" customFormat="1" ht="24" customHeight="1">
      <c r="B12" s="91">
        <v>8</v>
      </c>
      <c r="C12" s="64" t="s">
        <v>103</v>
      </c>
      <c r="D12" s="65">
        <v>16984</v>
      </c>
      <c r="E12" s="92">
        <v>11500</v>
      </c>
      <c r="F12" s="93">
        <f t="shared" si="1"/>
        <v>67.710786622703722</v>
      </c>
      <c r="G12" s="94">
        <f t="shared" si="0"/>
        <v>8</v>
      </c>
    </row>
    <row r="13" spans="2:7" s="90" customFormat="1" ht="24" customHeight="1">
      <c r="B13" s="91">
        <v>9</v>
      </c>
      <c r="C13" s="64" t="s">
        <v>104</v>
      </c>
      <c r="D13" s="65">
        <v>11053</v>
      </c>
      <c r="E13" s="92">
        <v>9121</v>
      </c>
      <c r="F13" s="93">
        <f>E13/D13*100</f>
        <v>82.520582647245092</v>
      </c>
      <c r="G13" s="94">
        <f t="shared" si="0"/>
        <v>5</v>
      </c>
    </row>
    <row r="14" spans="2:7" s="90" customFormat="1" ht="24" customHeight="1">
      <c r="B14" s="91">
        <v>10</v>
      </c>
      <c r="C14" s="64" t="s">
        <v>105</v>
      </c>
      <c r="D14" s="65">
        <v>35876</v>
      </c>
      <c r="E14" s="92">
        <v>21907</v>
      </c>
      <c r="F14" s="93">
        <f t="shared" si="1"/>
        <v>61.063106254877908</v>
      </c>
      <c r="G14" s="94">
        <f t="shared" si="0"/>
        <v>10</v>
      </c>
    </row>
    <row r="15" spans="2:7" s="90" customFormat="1" ht="24" customHeight="1">
      <c r="B15" s="91">
        <v>11</v>
      </c>
      <c r="C15" s="64" t="s">
        <v>106</v>
      </c>
      <c r="D15" s="65">
        <v>12959</v>
      </c>
      <c r="E15" s="92">
        <v>9938</v>
      </c>
      <c r="F15" s="93">
        <f t="shared" si="1"/>
        <v>76.688016050621187</v>
      </c>
      <c r="G15" s="94">
        <f t="shared" si="0"/>
        <v>7</v>
      </c>
    </row>
    <row r="16" spans="2:7" s="90" customFormat="1" ht="24" customHeight="1">
      <c r="B16" s="91">
        <v>12</v>
      </c>
      <c r="C16" s="64" t="s">
        <v>107</v>
      </c>
      <c r="D16" s="65">
        <v>5547</v>
      </c>
      <c r="E16" s="92">
        <v>4846</v>
      </c>
      <c r="F16" s="93">
        <f t="shared" si="1"/>
        <v>87.362538308995852</v>
      </c>
      <c r="G16" s="94">
        <f t="shared" si="0"/>
        <v>3</v>
      </c>
    </row>
    <row r="17" spans="2:7" s="90" customFormat="1" ht="24" customHeight="1">
      <c r="B17" s="91">
        <v>13</v>
      </c>
      <c r="C17" s="64" t="s">
        <v>108</v>
      </c>
      <c r="D17" s="65">
        <v>13133</v>
      </c>
      <c r="E17" s="92">
        <v>11089</v>
      </c>
      <c r="F17" s="93">
        <f t="shared" si="1"/>
        <v>84.436153201857906</v>
      </c>
      <c r="G17" s="94">
        <f t="shared" si="0"/>
        <v>4</v>
      </c>
    </row>
    <row r="18" spans="2:7" ht="22.5" customHeight="1">
      <c r="B18" s="83"/>
      <c r="C18" s="88" t="s">
        <v>41</v>
      </c>
      <c r="D18" s="88">
        <f>SUM(D5:D17)</f>
        <v>222532</v>
      </c>
      <c r="E18" s="88">
        <f>SUM(E5:E17)</f>
        <v>158875</v>
      </c>
      <c r="F18" s="89">
        <f t="shared" ref="F18" si="2">E18/D18*100</f>
        <v>71.394226448331025</v>
      </c>
      <c r="G18" s="83"/>
    </row>
    <row r="19" spans="2:7">
      <c r="E19" s="46" t="s">
        <v>93</v>
      </c>
    </row>
    <row r="20" spans="2:7">
      <c r="E20" s="46" t="s">
        <v>94</v>
      </c>
    </row>
  </sheetData>
  <sortState ref="C31:D47">
    <sortCondition descending="1" ref="D31:D47"/>
  </sortState>
  <mergeCells count="3">
    <mergeCell ref="B2:G2"/>
    <mergeCell ref="B3:E3"/>
    <mergeCell ref="F3:G3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rightToLeft="1" zoomScale="64" zoomScaleNormal="64" workbookViewId="0">
      <selection activeCell="D3" sqref="D3"/>
    </sheetView>
  </sheetViews>
  <sheetFormatPr defaultColWidth="9.140625" defaultRowHeight="24.75"/>
  <cols>
    <col min="1" max="1" width="9.140625" style="17"/>
    <col min="2" max="2" width="9.140625" style="17" customWidth="1"/>
    <col min="3" max="3" width="38.85546875" style="17" customWidth="1"/>
    <col min="4" max="4" width="19" style="17" customWidth="1"/>
    <col min="5" max="5" width="18.140625" style="17" customWidth="1"/>
    <col min="6" max="16384" width="9.140625" style="17"/>
  </cols>
  <sheetData>
    <row r="1" spans="2:5" ht="25.5">
      <c r="B1" s="16" t="s">
        <v>62</v>
      </c>
      <c r="E1" s="15"/>
    </row>
    <row r="2" spans="2:5" ht="25.5">
      <c r="B2" s="22" t="s">
        <v>24</v>
      </c>
      <c r="C2" s="22" t="s">
        <v>0</v>
      </c>
      <c r="D2" s="22" t="s">
        <v>26</v>
      </c>
      <c r="E2" s="23" t="s">
        <v>20</v>
      </c>
    </row>
    <row r="3" spans="2:5" ht="19.5" customHeight="1">
      <c r="B3" s="18">
        <v>1</v>
      </c>
      <c r="C3" s="33" t="s">
        <v>3</v>
      </c>
      <c r="D3" s="19"/>
      <c r="E3" s="4" t="e">
        <f>RANK(D3,$D$3:$D$18)</f>
        <v>#N/A</v>
      </c>
    </row>
    <row r="4" spans="2:5" ht="19.5" customHeight="1">
      <c r="B4" s="20">
        <v>2</v>
      </c>
      <c r="C4" s="33" t="s">
        <v>6</v>
      </c>
      <c r="D4" s="19"/>
      <c r="E4" s="4" t="e">
        <f t="shared" ref="E4:E18" si="0">RANK(D4,$D$3:$D$18)</f>
        <v>#N/A</v>
      </c>
    </row>
    <row r="5" spans="2:5" ht="19.5" customHeight="1">
      <c r="B5" s="18">
        <v>3</v>
      </c>
      <c r="C5" s="33" t="s">
        <v>7</v>
      </c>
      <c r="D5" s="19"/>
      <c r="E5" s="4" t="e">
        <f t="shared" si="0"/>
        <v>#N/A</v>
      </c>
    </row>
    <row r="6" spans="2:5" ht="19.5" customHeight="1">
      <c r="B6" s="20">
        <v>4</v>
      </c>
      <c r="C6" s="33" t="s">
        <v>13</v>
      </c>
      <c r="D6" s="19"/>
      <c r="E6" s="4" t="e">
        <f t="shared" si="0"/>
        <v>#N/A</v>
      </c>
    </row>
    <row r="7" spans="2:5" ht="19.5" customHeight="1">
      <c r="B7" s="18">
        <v>5</v>
      </c>
      <c r="C7" s="33" t="s">
        <v>11</v>
      </c>
      <c r="D7" s="19"/>
      <c r="E7" s="4" t="e">
        <f t="shared" si="0"/>
        <v>#N/A</v>
      </c>
    </row>
    <row r="8" spans="2:5" ht="19.5" customHeight="1">
      <c r="B8" s="20">
        <v>6</v>
      </c>
      <c r="C8" s="33" t="s">
        <v>5</v>
      </c>
      <c r="D8" s="19"/>
      <c r="E8" s="4" t="e">
        <f t="shared" si="0"/>
        <v>#N/A</v>
      </c>
    </row>
    <row r="9" spans="2:5" ht="19.5" customHeight="1">
      <c r="B9" s="18">
        <v>7</v>
      </c>
      <c r="C9" s="33" t="s">
        <v>9</v>
      </c>
      <c r="D9" s="19"/>
      <c r="E9" s="4" t="e">
        <f t="shared" si="0"/>
        <v>#N/A</v>
      </c>
    </row>
    <row r="10" spans="2:5" ht="19.5" customHeight="1">
      <c r="B10" s="20">
        <v>8</v>
      </c>
      <c r="C10" s="33" t="s">
        <v>8</v>
      </c>
      <c r="D10" s="19"/>
      <c r="E10" s="4" t="e">
        <f t="shared" si="0"/>
        <v>#N/A</v>
      </c>
    </row>
    <row r="11" spans="2:5" ht="19.5" customHeight="1">
      <c r="B11" s="18">
        <v>9</v>
      </c>
      <c r="C11" s="33" t="s">
        <v>1</v>
      </c>
      <c r="D11" s="19"/>
      <c r="E11" s="4" t="e">
        <f t="shared" si="0"/>
        <v>#N/A</v>
      </c>
    </row>
    <row r="12" spans="2:5" ht="19.5" customHeight="1">
      <c r="B12" s="20">
        <v>10</v>
      </c>
      <c r="C12" s="33" t="s">
        <v>14</v>
      </c>
      <c r="D12" s="19"/>
      <c r="E12" s="4" t="e">
        <f t="shared" si="0"/>
        <v>#N/A</v>
      </c>
    </row>
    <row r="13" spans="2:5" ht="19.5" customHeight="1">
      <c r="B13" s="18">
        <v>11</v>
      </c>
      <c r="C13" s="33" t="s">
        <v>16</v>
      </c>
      <c r="D13" s="19"/>
      <c r="E13" s="4" t="e">
        <f t="shared" si="0"/>
        <v>#N/A</v>
      </c>
    </row>
    <row r="14" spans="2:5" ht="19.5" customHeight="1">
      <c r="B14" s="20">
        <v>12</v>
      </c>
      <c r="C14" s="33" t="s">
        <v>2</v>
      </c>
      <c r="D14" s="19"/>
      <c r="E14" s="4" t="e">
        <f t="shared" si="0"/>
        <v>#N/A</v>
      </c>
    </row>
    <row r="15" spans="2:5" ht="19.5" customHeight="1">
      <c r="B15" s="18">
        <v>13</v>
      </c>
      <c r="C15" s="33" t="s">
        <v>4</v>
      </c>
      <c r="D15" s="19"/>
      <c r="E15" s="4" t="e">
        <f t="shared" si="0"/>
        <v>#N/A</v>
      </c>
    </row>
    <row r="16" spans="2:5" ht="19.5" customHeight="1">
      <c r="B16" s="20">
        <v>14</v>
      </c>
      <c r="C16" s="33" t="s">
        <v>10</v>
      </c>
      <c r="D16" s="19"/>
      <c r="E16" s="4" t="e">
        <f t="shared" si="0"/>
        <v>#N/A</v>
      </c>
    </row>
    <row r="17" spans="2:5" ht="19.5" customHeight="1">
      <c r="B17" s="18">
        <v>15</v>
      </c>
      <c r="C17" s="33" t="s">
        <v>15</v>
      </c>
      <c r="D17" s="19"/>
      <c r="E17" s="4" t="e">
        <f t="shared" si="0"/>
        <v>#N/A</v>
      </c>
    </row>
    <row r="18" spans="2:5" ht="19.5" customHeight="1">
      <c r="B18" s="20">
        <v>16</v>
      </c>
      <c r="C18" s="33" t="s">
        <v>12</v>
      </c>
      <c r="D18" s="19"/>
      <c r="E18" s="4" t="e">
        <f t="shared" si="0"/>
        <v>#N/A</v>
      </c>
    </row>
    <row r="19" spans="2:5">
      <c r="B19" s="21"/>
      <c r="C19" s="34" t="s">
        <v>27</v>
      </c>
      <c r="D19" s="35"/>
      <c r="E19" s="21"/>
    </row>
    <row r="20" spans="2:5">
      <c r="D20" s="38"/>
    </row>
  </sheetData>
  <pageMargins left="0.19685039370078741" right="0.19685039370078741" top="0.98425196850393704" bottom="0.9842519685039370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20"/>
  <sheetViews>
    <sheetView rightToLeft="1" zoomScale="80" zoomScaleNormal="80" workbookViewId="0">
      <selection activeCell="F29" sqref="F29"/>
    </sheetView>
  </sheetViews>
  <sheetFormatPr defaultRowHeight="15"/>
  <cols>
    <col min="1" max="1" width="13.28515625" customWidth="1"/>
    <col min="2" max="2" width="22" customWidth="1"/>
    <col min="3" max="9" width="9.140625" customWidth="1"/>
    <col min="10" max="10" width="11" customWidth="1"/>
    <col min="11" max="22" width="9.140625" customWidth="1"/>
    <col min="23" max="23" width="11.42578125" customWidth="1"/>
    <col min="24" max="24" width="9.140625" customWidth="1"/>
    <col min="25" max="25" width="13.42578125" customWidth="1"/>
    <col min="26" max="26" width="15.140625" customWidth="1"/>
    <col min="27" max="27" width="12.140625" style="36" customWidth="1"/>
    <col min="28" max="28" width="9.140625" customWidth="1"/>
    <col min="29" max="29" width="11.28515625" customWidth="1"/>
    <col min="30" max="30" width="9.140625" style="36" hidden="1" customWidth="1"/>
    <col min="31" max="31" width="20.28515625" customWidth="1"/>
  </cols>
  <sheetData>
    <row r="1" spans="1:31" ht="27" thickBot="1">
      <c r="B1" s="39" t="s">
        <v>138</v>
      </c>
    </row>
    <row r="2" spans="1:31" s="66" customFormat="1" ht="25.5" customHeight="1" thickBot="1">
      <c r="A2" s="232" t="s">
        <v>56</v>
      </c>
      <c r="B2" s="232" t="s">
        <v>0</v>
      </c>
      <c r="C2" s="224" t="s">
        <v>42</v>
      </c>
      <c r="D2" s="221"/>
      <c r="E2" s="222" t="s">
        <v>43</v>
      </c>
      <c r="F2" s="237"/>
      <c r="G2" s="237"/>
      <c r="H2" s="223"/>
      <c r="I2" s="222" t="s">
        <v>44</v>
      </c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23"/>
      <c r="W2" s="220" t="s">
        <v>45</v>
      </c>
      <c r="X2" s="221"/>
      <c r="Y2" s="235" t="s">
        <v>46</v>
      </c>
      <c r="Z2" s="226" t="s">
        <v>123</v>
      </c>
      <c r="AA2" s="227"/>
      <c r="AB2" s="227"/>
      <c r="AC2" s="227"/>
      <c r="AD2" s="227"/>
      <c r="AE2" s="228"/>
    </row>
    <row r="3" spans="1:31" s="126" customFormat="1" ht="41.25" customHeight="1" thickBot="1">
      <c r="A3" s="233"/>
      <c r="B3" s="233"/>
      <c r="C3" s="225"/>
      <c r="D3" s="223"/>
      <c r="E3" s="222" t="s">
        <v>47</v>
      </c>
      <c r="F3" s="223"/>
      <c r="G3" s="222" t="s">
        <v>48</v>
      </c>
      <c r="H3" s="223"/>
      <c r="I3" s="222" t="s">
        <v>49</v>
      </c>
      <c r="J3" s="223"/>
      <c r="K3" s="222" t="s">
        <v>50</v>
      </c>
      <c r="L3" s="223"/>
      <c r="M3" s="222" t="s">
        <v>51</v>
      </c>
      <c r="N3" s="223"/>
      <c r="O3" s="222" t="s">
        <v>52</v>
      </c>
      <c r="P3" s="223"/>
      <c r="Q3" s="222" t="s">
        <v>53</v>
      </c>
      <c r="R3" s="223"/>
      <c r="S3" s="222" t="s">
        <v>54</v>
      </c>
      <c r="T3" s="223"/>
      <c r="U3" s="222" t="s">
        <v>55</v>
      </c>
      <c r="V3" s="223"/>
      <c r="W3" s="222"/>
      <c r="X3" s="223"/>
      <c r="Y3" s="236"/>
      <c r="Z3" s="229"/>
      <c r="AA3" s="230"/>
      <c r="AB3" s="230"/>
      <c r="AC3" s="230"/>
      <c r="AD3" s="230"/>
      <c r="AE3" s="231"/>
    </row>
    <row r="4" spans="1:31" s="87" customFormat="1" ht="92.25" customHeight="1" thickBot="1">
      <c r="A4" s="234"/>
      <c r="B4" s="234"/>
      <c r="C4" s="127" t="s">
        <v>57</v>
      </c>
      <c r="D4" s="125" t="s">
        <v>58</v>
      </c>
      <c r="E4" s="125" t="s">
        <v>57</v>
      </c>
      <c r="F4" s="125" t="s">
        <v>58</v>
      </c>
      <c r="G4" s="125" t="s">
        <v>57</v>
      </c>
      <c r="H4" s="125" t="s">
        <v>58</v>
      </c>
      <c r="I4" s="125" t="s">
        <v>57</v>
      </c>
      <c r="J4" s="125" t="s">
        <v>58</v>
      </c>
      <c r="K4" s="125" t="s">
        <v>57</v>
      </c>
      <c r="L4" s="125" t="s">
        <v>58</v>
      </c>
      <c r="M4" s="125" t="s">
        <v>57</v>
      </c>
      <c r="N4" s="125" t="s">
        <v>58</v>
      </c>
      <c r="O4" s="125" t="s">
        <v>57</v>
      </c>
      <c r="P4" s="125" t="s">
        <v>58</v>
      </c>
      <c r="Q4" s="125" t="s">
        <v>57</v>
      </c>
      <c r="R4" s="125" t="s">
        <v>58</v>
      </c>
      <c r="S4" s="125" t="s">
        <v>57</v>
      </c>
      <c r="T4" s="125" t="s">
        <v>58</v>
      </c>
      <c r="U4" s="125" t="s">
        <v>57</v>
      </c>
      <c r="V4" s="125" t="s">
        <v>58</v>
      </c>
      <c r="W4" s="125" t="s">
        <v>57</v>
      </c>
      <c r="X4" s="125" t="s">
        <v>58</v>
      </c>
      <c r="Y4" s="125" t="s">
        <v>59</v>
      </c>
      <c r="Z4" s="122" t="s">
        <v>67</v>
      </c>
      <c r="AA4" s="123" t="s">
        <v>74</v>
      </c>
      <c r="AB4" s="124" t="s">
        <v>68</v>
      </c>
      <c r="AC4" s="124" t="s">
        <v>117</v>
      </c>
      <c r="AE4" s="124" t="s">
        <v>64</v>
      </c>
    </row>
    <row r="5" spans="1:31" s="104" customFormat="1" ht="22.5" customHeight="1">
      <c r="A5" s="129" t="s">
        <v>109</v>
      </c>
      <c r="B5" s="128" t="s">
        <v>110</v>
      </c>
      <c r="C5" s="99">
        <v>24777</v>
      </c>
      <c r="D5" s="99">
        <v>23884</v>
      </c>
      <c r="E5" s="99">
        <v>804</v>
      </c>
      <c r="F5" s="99">
        <v>433</v>
      </c>
      <c r="G5" s="99">
        <v>1022</v>
      </c>
      <c r="H5" s="99">
        <v>406</v>
      </c>
      <c r="I5" s="99">
        <v>329</v>
      </c>
      <c r="J5" s="100">
        <v>135</v>
      </c>
      <c r="K5" s="99">
        <v>2850</v>
      </c>
      <c r="L5" s="99">
        <v>314</v>
      </c>
      <c r="M5" s="99">
        <v>480</v>
      </c>
      <c r="N5" s="99">
        <v>125</v>
      </c>
      <c r="O5" s="99">
        <v>263</v>
      </c>
      <c r="P5" s="99">
        <v>103</v>
      </c>
      <c r="Q5" s="99">
        <v>339</v>
      </c>
      <c r="R5" s="99">
        <v>151</v>
      </c>
      <c r="S5" s="100">
        <v>101</v>
      </c>
      <c r="T5" s="100">
        <v>33</v>
      </c>
      <c r="U5" s="100">
        <v>362</v>
      </c>
      <c r="V5" s="100">
        <v>191</v>
      </c>
      <c r="W5" s="99">
        <v>31327</v>
      </c>
      <c r="X5" s="99">
        <v>25775</v>
      </c>
      <c r="Y5" s="99">
        <v>259706</v>
      </c>
      <c r="Z5" s="101">
        <f t="shared" ref="Z5:Z17" si="0">Y5/$Y$18*100</f>
        <v>16.530717335083331</v>
      </c>
      <c r="AA5" s="102">
        <v>16587</v>
      </c>
      <c r="AB5" s="103">
        <f t="shared" ref="AB5:AB17" si="1">(AA5/$AA$18)*100</f>
        <v>7.4310188026683033</v>
      </c>
      <c r="AC5" s="103">
        <f>AB5-Z5</f>
        <v>-9.0996985324150277</v>
      </c>
      <c r="AD5" s="103">
        <f>-(AC5)</f>
        <v>9.0996985324150277</v>
      </c>
      <c r="AE5" s="102">
        <f t="shared" ref="AE5:AE17" si="2">RANK(AD5,$AD$5:$AD$17)</f>
        <v>1</v>
      </c>
    </row>
    <row r="6" spans="1:31" s="104" customFormat="1" ht="22.5">
      <c r="A6" s="105" t="s">
        <v>109</v>
      </c>
      <c r="B6" s="106" t="s">
        <v>111</v>
      </c>
      <c r="C6" s="107">
        <v>12822</v>
      </c>
      <c r="D6" s="107">
        <v>11482</v>
      </c>
      <c r="E6" s="107">
        <v>1833</v>
      </c>
      <c r="F6" s="107">
        <v>968</v>
      </c>
      <c r="G6" s="107">
        <v>1961</v>
      </c>
      <c r="H6" s="107">
        <v>815</v>
      </c>
      <c r="I6" s="107">
        <v>393</v>
      </c>
      <c r="J6" s="107">
        <v>175</v>
      </c>
      <c r="K6" s="107">
        <v>11878</v>
      </c>
      <c r="L6" s="107">
        <v>1227</v>
      </c>
      <c r="M6" s="107">
        <v>839</v>
      </c>
      <c r="N6" s="107">
        <v>244</v>
      </c>
      <c r="O6" s="107">
        <v>574</v>
      </c>
      <c r="P6" s="107">
        <v>258</v>
      </c>
      <c r="Q6" s="107">
        <v>757</v>
      </c>
      <c r="R6" s="107">
        <v>372</v>
      </c>
      <c r="S6" s="107">
        <v>182</v>
      </c>
      <c r="T6" s="108">
        <v>76</v>
      </c>
      <c r="U6" s="107">
        <v>523</v>
      </c>
      <c r="V6" s="108">
        <v>256</v>
      </c>
      <c r="W6" s="107">
        <v>31762</v>
      </c>
      <c r="X6" s="107">
        <v>15873</v>
      </c>
      <c r="Y6" s="107">
        <v>157337</v>
      </c>
      <c r="Z6" s="109">
        <f t="shared" si="0"/>
        <v>10.014760819349593</v>
      </c>
      <c r="AA6" s="110">
        <v>33507</v>
      </c>
      <c r="AB6" s="111">
        <f t="shared" si="1"/>
        <v>15.011222464641397</v>
      </c>
      <c r="AC6" s="111">
        <f t="shared" ref="AC6:AC18" si="3">AB6-Z6</f>
        <v>4.996461645291804</v>
      </c>
      <c r="AD6" s="111">
        <f t="shared" ref="AD6:AD17" si="4">-(AC6)</f>
        <v>-4.996461645291804</v>
      </c>
      <c r="AE6" s="110">
        <f t="shared" si="2"/>
        <v>12</v>
      </c>
    </row>
    <row r="7" spans="1:31" s="104" customFormat="1" ht="22.5">
      <c r="A7" s="52" t="s">
        <v>109</v>
      </c>
      <c r="B7" s="112" t="s">
        <v>112</v>
      </c>
      <c r="C7" s="113">
        <v>5136</v>
      </c>
      <c r="D7" s="113">
        <v>4726</v>
      </c>
      <c r="E7" s="113">
        <v>658</v>
      </c>
      <c r="F7" s="113">
        <v>332</v>
      </c>
      <c r="G7" s="113">
        <v>1520</v>
      </c>
      <c r="H7" s="113">
        <v>544</v>
      </c>
      <c r="I7" s="113">
        <v>928</v>
      </c>
      <c r="J7" s="114">
        <v>168</v>
      </c>
      <c r="K7" s="113">
        <v>2129</v>
      </c>
      <c r="L7" s="113">
        <v>443</v>
      </c>
      <c r="M7" s="113">
        <v>894</v>
      </c>
      <c r="N7" s="114">
        <v>236</v>
      </c>
      <c r="O7" s="113">
        <v>612</v>
      </c>
      <c r="P7" s="114">
        <v>221</v>
      </c>
      <c r="Q7" s="113">
        <v>472</v>
      </c>
      <c r="R7" s="113">
        <v>175</v>
      </c>
      <c r="S7" s="114">
        <v>109</v>
      </c>
      <c r="T7" s="114">
        <v>33</v>
      </c>
      <c r="U7" s="114">
        <v>162</v>
      </c>
      <c r="V7" s="114">
        <v>79</v>
      </c>
      <c r="W7" s="113">
        <v>12620</v>
      </c>
      <c r="X7" s="113">
        <v>6957</v>
      </c>
      <c r="Y7" s="113">
        <v>65977</v>
      </c>
      <c r="Z7" s="115">
        <f t="shared" si="0"/>
        <v>4.1995453998628944</v>
      </c>
      <c r="AA7" s="116">
        <v>8904</v>
      </c>
      <c r="AB7" s="117">
        <f t="shared" si="1"/>
        <v>3.9890149767262661</v>
      </c>
      <c r="AC7" s="117">
        <f t="shared" si="3"/>
        <v>-0.21053042313662829</v>
      </c>
      <c r="AD7" s="117">
        <f t="shared" si="4"/>
        <v>0.21053042313662829</v>
      </c>
      <c r="AE7" s="116">
        <f t="shared" si="2"/>
        <v>7</v>
      </c>
    </row>
    <row r="8" spans="1:31" s="104" customFormat="1" ht="22.5">
      <c r="A8" s="52" t="s">
        <v>109</v>
      </c>
      <c r="B8" s="112" t="s">
        <v>99</v>
      </c>
      <c r="C8" s="113">
        <v>5926</v>
      </c>
      <c r="D8" s="113">
        <v>5446</v>
      </c>
      <c r="E8" s="113">
        <v>929</v>
      </c>
      <c r="F8" s="113">
        <v>543</v>
      </c>
      <c r="G8" s="113">
        <v>1175</v>
      </c>
      <c r="H8" s="113">
        <v>481</v>
      </c>
      <c r="I8" s="113">
        <v>1098</v>
      </c>
      <c r="J8" s="114">
        <v>362</v>
      </c>
      <c r="K8" s="113">
        <v>4402</v>
      </c>
      <c r="L8" s="113">
        <v>488</v>
      </c>
      <c r="M8" s="113">
        <v>1380</v>
      </c>
      <c r="N8" s="113">
        <v>342</v>
      </c>
      <c r="O8" s="113">
        <v>974</v>
      </c>
      <c r="P8" s="113">
        <v>392</v>
      </c>
      <c r="Q8" s="113">
        <v>878</v>
      </c>
      <c r="R8" s="113">
        <v>323</v>
      </c>
      <c r="S8" s="113">
        <v>188</v>
      </c>
      <c r="T8" s="113">
        <v>51</v>
      </c>
      <c r="U8" s="114">
        <v>291</v>
      </c>
      <c r="V8" s="114">
        <v>116</v>
      </c>
      <c r="W8" s="113">
        <v>17241</v>
      </c>
      <c r="X8" s="113">
        <v>8544</v>
      </c>
      <c r="Y8" s="113">
        <v>78581</v>
      </c>
      <c r="Z8" s="115">
        <f t="shared" si="0"/>
        <v>5.0018108896528499</v>
      </c>
      <c r="AA8" s="116">
        <v>10344</v>
      </c>
      <c r="AB8" s="117">
        <f t="shared" si="1"/>
        <v>4.634138692638869</v>
      </c>
      <c r="AC8" s="117">
        <f t="shared" si="3"/>
        <v>-0.36767219701398091</v>
      </c>
      <c r="AD8" s="117">
        <f t="shared" si="4"/>
        <v>0.36767219701398091</v>
      </c>
      <c r="AE8" s="116">
        <f t="shared" si="2"/>
        <v>6</v>
      </c>
    </row>
    <row r="9" spans="1:31" s="104" customFormat="1" ht="22.5">
      <c r="A9" s="52" t="s">
        <v>109</v>
      </c>
      <c r="B9" s="112" t="s">
        <v>113</v>
      </c>
      <c r="C9" s="113">
        <v>8828</v>
      </c>
      <c r="D9" s="113">
        <v>7854</v>
      </c>
      <c r="E9" s="113">
        <v>1543</v>
      </c>
      <c r="F9" s="113">
        <v>1027</v>
      </c>
      <c r="G9" s="113">
        <v>1571</v>
      </c>
      <c r="H9" s="113">
        <v>830</v>
      </c>
      <c r="I9" s="113">
        <v>744</v>
      </c>
      <c r="J9" s="113">
        <v>278</v>
      </c>
      <c r="K9" s="113">
        <v>6060</v>
      </c>
      <c r="L9" s="113">
        <v>967</v>
      </c>
      <c r="M9" s="113">
        <v>805</v>
      </c>
      <c r="N9" s="113">
        <v>274</v>
      </c>
      <c r="O9" s="113">
        <v>662</v>
      </c>
      <c r="P9" s="113">
        <v>343</v>
      </c>
      <c r="Q9" s="113">
        <v>766</v>
      </c>
      <c r="R9" s="113">
        <v>375</v>
      </c>
      <c r="S9" s="113">
        <v>139</v>
      </c>
      <c r="T9" s="113">
        <v>59</v>
      </c>
      <c r="U9" s="113">
        <v>334</v>
      </c>
      <c r="V9" s="113">
        <v>173</v>
      </c>
      <c r="W9" s="113">
        <v>21452</v>
      </c>
      <c r="X9" s="113">
        <v>12180</v>
      </c>
      <c r="Y9" s="113">
        <v>110072</v>
      </c>
      <c r="Z9" s="115">
        <f t="shared" si="0"/>
        <v>7.0062652326372596</v>
      </c>
      <c r="AA9" s="116">
        <v>22282</v>
      </c>
      <c r="AB9" s="117">
        <f t="shared" si="1"/>
        <v>9.9823934985865517</v>
      </c>
      <c r="AC9" s="117">
        <f t="shared" si="3"/>
        <v>2.976128265949292</v>
      </c>
      <c r="AD9" s="117">
        <f t="shared" si="4"/>
        <v>-2.976128265949292</v>
      </c>
      <c r="AE9" s="116">
        <f t="shared" si="2"/>
        <v>9</v>
      </c>
    </row>
    <row r="10" spans="1:31" s="104" customFormat="1" ht="22.5">
      <c r="A10" s="97" t="s">
        <v>109</v>
      </c>
      <c r="B10" s="98" t="s">
        <v>101</v>
      </c>
      <c r="C10" s="99">
        <v>21411</v>
      </c>
      <c r="D10" s="99">
        <v>20265</v>
      </c>
      <c r="E10" s="99">
        <v>2089</v>
      </c>
      <c r="F10" s="99">
        <v>887</v>
      </c>
      <c r="G10" s="99">
        <v>1341</v>
      </c>
      <c r="H10" s="99">
        <v>594</v>
      </c>
      <c r="I10" s="99">
        <v>589</v>
      </c>
      <c r="J10" s="99">
        <v>170</v>
      </c>
      <c r="K10" s="99">
        <v>7143</v>
      </c>
      <c r="L10" s="99">
        <v>941</v>
      </c>
      <c r="M10" s="99">
        <v>1577</v>
      </c>
      <c r="N10" s="99">
        <v>440</v>
      </c>
      <c r="O10" s="99">
        <v>1195</v>
      </c>
      <c r="P10" s="99">
        <v>442</v>
      </c>
      <c r="Q10" s="99">
        <v>1503</v>
      </c>
      <c r="R10" s="99">
        <v>571</v>
      </c>
      <c r="S10" s="99">
        <v>478</v>
      </c>
      <c r="T10" s="99">
        <v>162</v>
      </c>
      <c r="U10" s="100">
        <v>265</v>
      </c>
      <c r="V10" s="100">
        <v>123</v>
      </c>
      <c r="W10" s="99">
        <v>37591</v>
      </c>
      <c r="X10" s="99">
        <v>24595</v>
      </c>
      <c r="Y10" s="99">
        <v>240446</v>
      </c>
      <c r="Z10" s="101">
        <f t="shared" si="0"/>
        <v>15.304786413681033</v>
      </c>
      <c r="AA10" s="102">
        <v>15403</v>
      </c>
      <c r="AB10" s="103">
        <f t="shared" si="1"/>
        <v>6.9005837473623846</v>
      </c>
      <c r="AC10" s="103">
        <f t="shared" si="3"/>
        <v>-8.404202666318648</v>
      </c>
      <c r="AD10" s="103">
        <f t="shared" si="4"/>
        <v>8.404202666318648</v>
      </c>
      <c r="AE10" s="102">
        <f t="shared" si="2"/>
        <v>2</v>
      </c>
    </row>
    <row r="11" spans="1:31" s="104" customFormat="1" ht="22.5">
      <c r="A11" s="52" t="s">
        <v>109</v>
      </c>
      <c r="B11" s="112" t="s">
        <v>114</v>
      </c>
      <c r="C11" s="113">
        <v>7534</v>
      </c>
      <c r="D11" s="113">
        <v>6917</v>
      </c>
      <c r="E11" s="113">
        <v>839</v>
      </c>
      <c r="F11" s="113">
        <v>721</v>
      </c>
      <c r="G11" s="113">
        <v>1479</v>
      </c>
      <c r="H11" s="113">
        <v>847</v>
      </c>
      <c r="I11" s="113">
        <v>457</v>
      </c>
      <c r="J11" s="113">
        <v>116</v>
      </c>
      <c r="K11" s="113">
        <v>9712</v>
      </c>
      <c r="L11" s="113">
        <v>957</v>
      </c>
      <c r="M11" s="113">
        <v>208</v>
      </c>
      <c r="N11" s="113">
        <v>98</v>
      </c>
      <c r="O11" s="113">
        <v>53</v>
      </c>
      <c r="P11" s="113">
        <v>42</v>
      </c>
      <c r="Q11" s="113">
        <v>91</v>
      </c>
      <c r="R11" s="113">
        <v>69</v>
      </c>
      <c r="S11" s="113">
        <v>32</v>
      </c>
      <c r="T11" s="113">
        <v>18</v>
      </c>
      <c r="U11" s="113">
        <v>211</v>
      </c>
      <c r="V11" s="113">
        <v>124</v>
      </c>
      <c r="W11" s="113">
        <v>20616</v>
      </c>
      <c r="X11" s="113">
        <v>9909</v>
      </c>
      <c r="Y11" s="113">
        <v>94482</v>
      </c>
      <c r="Z11" s="115">
        <f t="shared" si="0"/>
        <v>6.0139358938697729</v>
      </c>
      <c r="AA11" s="116">
        <v>20264</v>
      </c>
      <c r="AB11" s="117">
        <f t="shared" si="1"/>
        <v>9.0783242911479167</v>
      </c>
      <c r="AC11" s="117">
        <f t="shared" si="3"/>
        <v>3.0643883972781438</v>
      </c>
      <c r="AD11" s="117">
        <f t="shared" si="4"/>
        <v>-3.0643883972781438</v>
      </c>
      <c r="AE11" s="116">
        <f t="shared" si="2"/>
        <v>10</v>
      </c>
    </row>
    <row r="12" spans="1:31" s="104" customFormat="1" ht="22.5">
      <c r="A12" s="105" t="s">
        <v>109</v>
      </c>
      <c r="B12" s="106" t="s">
        <v>115</v>
      </c>
      <c r="C12" s="107">
        <v>5355</v>
      </c>
      <c r="D12" s="107">
        <v>4987</v>
      </c>
      <c r="E12" s="107">
        <v>490</v>
      </c>
      <c r="F12" s="107">
        <v>259</v>
      </c>
      <c r="G12" s="107">
        <v>394</v>
      </c>
      <c r="H12" s="107">
        <v>212</v>
      </c>
      <c r="I12" s="107">
        <v>340</v>
      </c>
      <c r="J12" s="108">
        <v>92</v>
      </c>
      <c r="K12" s="107">
        <v>3115</v>
      </c>
      <c r="L12" s="107">
        <v>442</v>
      </c>
      <c r="M12" s="107">
        <v>69</v>
      </c>
      <c r="N12" s="108">
        <v>34</v>
      </c>
      <c r="O12" s="107">
        <v>45</v>
      </c>
      <c r="P12" s="107">
        <v>33</v>
      </c>
      <c r="Q12" s="107">
        <v>85</v>
      </c>
      <c r="R12" s="107">
        <v>51</v>
      </c>
      <c r="S12" s="107">
        <v>31</v>
      </c>
      <c r="T12" s="108">
        <v>17</v>
      </c>
      <c r="U12" s="107">
        <v>118</v>
      </c>
      <c r="V12" s="108">
        <v>79</v>
      </c>
      <c r="W12" s="107">
        <v>10042</v>
      </c>
      <c r="X12" s="107">
        <v>6206</v>
      </c>
      <c r="Y12" s="107">
        <v>61002</v>
      </c>
      <c r="Z12" s="109">
        <f t="shared" si="0"/>
        <v>3.8828784043293312</v>
      </c>
      <c r="AA12" s="110">
        <v>17044</v>
      </c>
      <c r="AB12" s="111">
        <f t="shared" si="1"/>
        <v>7.635755981954456</v>
      </c>
      <c r="AC12" s="111">
        <f t="shared" si="3"/>
        <v>3.7528775776251249</v>
      </c>
      <c r="AD12" s="111">
        <f t="shared" si="4"/>
        <v>-3.7528775776251249</v>
      </c>
      <c r="AE12" s="110">
        <f t="shared" si="2"/>
        <v>11</v>
      </c>
    </row>
    <row r="13" spans="1:31" s="104" customFormat="1" ht="22.5">
      <c r="A13" s="52" t="s">
        <v>109</v>
      </c>
      <c r="B13" s="112" t="s">
        <v>104</v>
      </c>
      <c r="C13" s="113">
        <v>7337</v>
      </c>
      <c r="D13" s="113">
        <v>6534</v>
      </c>
      <c r="E13" s="113">
        <v>1323</v>
      </c>
      <c r="F13" s="113">
        <v>522</v>
      </c>
      <c r="G13" s="113">
        <v>955</v>
      </c>
      <c r="H13" s="113">
        <v>351</v>
      </c>
      <c r="I13" s="113">
        <v>239</v>
      </c>
      <c r="J13" s="113">
        <v>76</v>
      </c>
      <c r="K13" s="113">
        <v>4811</v>
      </c>
      <c r="L13" s="113">
        <v>441</v>
      </c>
      <c r="M13" s="113">
        <v>241</v>
      </c>
      <c r="N13" s="113">
        <v>53</v>
      </c>
      <c r="O13" s="113">
        <v>297</v>
      </c>
      <c r="P13" s="113">
        <v>78</v>
      </c>
      <c r="Q13" s="113">
        <v>365</v>
      </c>
      <c r="R13" s="113">
        <v>116</v>
      </c>
      <c r="S13" s="113">
        <v>105</v>
      </c>
      <c r="T13" s="113">
        <v>33</v>
      </c>
      <c r="U13" s="113">
        <v>253</v>
      </c>
      <c r="V13" s="114">
        <v>90</v>
      </c>
      <c r="W13" s="113">
        <v>15926</v>
      </c>
      <c r="X13" s="113">
        <v>8294</v>
      </c>
      <c r="Y13" s="113">
        <v>87883</v>
      </c>
      <c r="Z13" s="115">
        <f t="shared" si="0"/>
        <v>5.593898606728871</v>
      </c>
      <c r="AA13" s="116">
        <v>11082</v>
      </c>
      <c r="AB13" s="117">
        <f t="shared" si="1"/>
        <v>4.9647645970440788</v>
      </c>
      <c r="AC13" s="117">
        <f t="shared" si="3"/>
        <v>-0.62913400968479216</v>
      </c>
      <c r="AD13" s="117">
        <f t="shared" si="4"/>
        <v>0.62913400968479216</v>
      </c>
      <c r="AE13" s="116">
        <f t="shared" si="2"/>
        <v>5</v>
      </c>
    </row>
    <row r="14" spans="1:31" s="104" customFormat="1" ht="22.5">
      <c r="A14" s="105" t="s">
        <v>109</v>
      </c>
      <c r="B14" s="106" t="s">
        <v>116</v>
      </c>
      <c r="C14" s="107">
        <v>2438</v>
      </c>
      <c r="D14" s="107">
        <v>2252</v>
      </c>
      <c r="E14" s="107">
        <v>336</v>
      </c>
      <c r="F14" s="107">
        <v>79</v>
      </c>
      <c r="G14" s="107">
        <v>437</v>
      </c>
      <c r="H14" s="107">
        <v>104</v>
      </c>
      <c r="I14" s="107">
        <v>984</v>
      </c>
      <c r="J14" s="107">
        <v>182</v>
      </c>
      <c r="K14" s="107">
        <v>12363</v>
      </c>
      <c r="L14" s="107">
        <v>910</v>
      </c>
      <c r="M14" s="107">
        <v>343</v>
      </c>
      <c r="N14" s="107">
        <v>54</v>
      </c>
      <c r="O14" s="107">
        <v>300</v>
      </c>
      <c r="P14" s="107">
        <v>67</v>
      </c>
      <c r="Q14" s="107">
        <v>301</v>
      </c>
      <c r="R14" s="107">
        <v>68</v>
      </c>
      <c r="S14" s="107">
        <v>103</v>
      </c>
      <c r="T14" s="107">
        <v>18</v>
      </c>
      <c r="U14" s="107">
        <v>295</v>
      </c>
      <c r="V14" s="107">
        <v>129</v>
      </c>
      <c r="W14" s="107">
        <v>17900</v>
      </c>
      <c r="X14" s="107">
        <v>3863</v>
      </c>
      <c r="Y14" s="107">
        <v>44298</v>
      </c>
      <c r="Z14" s="109">
        <f t="shared" si="0"/>
        <v>2.8196411192252828</v>
      </c>
      <c r="AA14" s="110">
        <v>36084</v>
      </c>
      <c r="AB14" s="111">
        <f t="shared" si="1"/>
        <v>16.165725114576659</v>
      </c>
      <c r="AC14" s="111">
        <f>AB14-Z14</f>
        <v>13.346083995351377</v>
      </c>
      <c r="AD14" s="111">
        <f t="shared" si="4"/>
        <v>-13.346083995351377</v>
      </c>
      <c r="AE14" s="110">
        <f t="shared" si="2"/>
        <v>13</v>
      </c>
    </row>
    <row r="15" spans="1:31" s="104" customFormat="1" ht="22.5">
      <c r="A15" s="97" t="s">
        <v>109</v>
      </c>
      <c r="B15" s="98" t="s">
        <v>106</v>
      </c>
      <c r="C15" s="99">
        <v>13842</v>
      </c>
      <c r="D15" s="99">
        <v>12506</v>
      </c>
      <c r="E15" s="99">
        <v>4972</v>
      </c>
      <c r="F15" s="99">
        <v>2612</v>
      </c>
      <c r="G15" s="99">
        <v>5625</v>
      </c>
      <c r="H15" s="99">
        <v>2188</v>
      </c>
      <c r="I15" s="99">
        <v>2151</v>
      </c>
      <c r="J15" s="99">
        <v>377</v>
      </c>
      <c r="K15" s="99">
        <v>12895</v>
      </c>
      <c r="L15" s="99">
        <v>1219</v>
      </c>
      <c r="M15" s="99">
        <v>2586</v>
      </c>
      <c r="N15" s="99">
        <v>608</v>
      </c>
      <c r="O15" s="99">
        <v>2260</v>
      </c>
      <c r="P15" s="99">
        <v>728</v>
      </c>
      <c r="Q15" s="99">
        <v>2353</v>
      </c>
      <c r="R15" s="99">
        <v>758</v>
      </c>
      <c r="S15" s="99">
        <v>580</v>
      </c>
      <c r="T15" s="100">
        <v>154</v>
      </c>
      <c r="U15" s="100">
        <v>350</v>
      </c>
      <c r="V15" s="100">
        <v>150</v>
      </c>
      <c r="W15" s="99">
        <v>47614</v>
      </c>
      <c r="X15" s="99">
        <v>21300</v>
      </c>
      <c r="Y15" s="99">
        <v>200985</v>
      </c>
      <c r="Z15" s="101">
        <f t="shared" si="0"/>
        <v>12.793028361268984</v>
      </c>
      <c r="AA15" s="102">
        <v>13010</v>
      </c>
      <c r="AB15" s="103">
        <f t="shared" si="1"/>
        <v>5.828513572238176</v>
      </c>
      <c r="AC15" s="103">
        <f t="shared" si="3"/>
        <v>-6.9645147890308081</v>
      </c>
      <c r="AD15" s="103">
        <f t="shared" si="4"/>
        <v>6.9645147890308081</v>
      </c>
      <c r="AE15" s="102">
        <f t="shared" si="2"/>
        <v>3</v>
      </c>
    </row>
    <row r="16" spans="1:31" s="104" customFormat="1" ht="22.5">
      <c r="A16" s="52" t="s">
        <v>109</v>
      </c>
      <c r="B16" s="112" t="s">
        <v>122</v>
      </c>
      <c r="C16" s="113">
        <v>7523</v>
      </c>
      <c r="D16" s="113">
        <v>6485</v>
      </c>
      <c r="E16" s="113">
        <v>1770</v>
      </c>
      <c r="F16" s="113">
        <v>1328</v>
      </c>
      <c r="G16" s="113">
        <v>1329</v>
      </c>
      <c r="H16" s="113">
        <v>669</v>
      </c>
      <c r="I16" s="113">
        <v>440</v>
      </c>
      <c r="J16" s="113">
        <v>149</v>
      </c>
      <c r="K16" s="113">
        <v>3687</v>
      </c>
      <c r="L16" s="113">
        <v>350</v>
      </c>
      <c r="M16" s="113">
        <v>499</v>
      </c>
      <c r="N16" s="113">
        <v>175</v>
      </c>
      <c r="O16" s="113">
        <v>223</v>
      </c>
      <c r="P16" s="113">
        <v>201</v>
      </c>
      <c r="Q16" s="113">
        <v>216</v>
      </c>
      <c r="R16" s="113">
        <v>205</v>
      </c>
      <c r="S16" s="113">
        <v>80</v>
      </c>
      <c r="T16" s="113">
        <v>42</v>
      </c>
      <c r="U16" s="114">
        <v>152</v>
      </c>
      <c r="V16" s="114">
        <v>78</v>
      </c>
      <c r="W16" s="113">
        <v>15919</v>
      </c>
      <c r="X16" s="113">
        <v>9682</v>
      </c>
      <c r="Y16" s="113">
        <v>91268</v>
      </c>
      <c r="Z16" s="115">
        <f t="shared" si="0"/>
        <v>5.8093594670064812</v>
      </c>
      <c r="AA16" s="116">
        <v>5536</v>
      </c>
      <c r="AB16" s="117">
        <f t="shared" si="1"/>
        <v>2.4801422856195652</v>
      </c>
      <c r="AC16" s="117">
        <f t="shared" si="3"/>
        <v>-3.329217181386916</v>
      </c>
      <c r="AD16" s="117">
        <f t="shared" si="4"/>
        <v>3.329217181386916</v>
      </c>
      <c r="AE16" s="116">
        <f t="shared" si="2"/>
        <v>4</v>
      </c>
    </row>
    <row r="17" spans="1:31" s="104" customFormat="1" ht="22.5">
      <c r="A17" s="52" t="s">
        <v>109</v>
      </c>
      <c r="B17" s="112" t="s">
        <v>108</v>
      </c>
      <c r="C17" s="113">
        <v>6388</v>
      </c>
      <c r="D17" s="113">
        <v>6060</v>
      </c>
      <c r="E17" s="113">
        <v>1551</v>
      </c>
      <c r="F17" s="113">
        <v>1135</v>
      </c>
      <c r="G17" s="113">
        <v>1777</v>
      </c>
      <c r="H17" s="113">
        <v>979</v>
      </c>
      <c r="I17" s="113">
        <v>698</v>
      </c>
      <c r="J17" s="114">
        <v>240</v>
      </c>
      <c r="K17" s="113">
        <v>1702</v>
      </c>
      <c r="L17" s="113">
        <v>320</v>
      </c>
      <c r="M17" s="113">
        <v>335</v>
      </c>
      <c r="N17" s="114">
        <v>163</v>
      </c>
      <c r="O17" s="114">
        <v>184</v>
      </c>
      <c r="P17" s="114">
        <v>172</v>
      </c>
      <c r="Q17" s="113">
        <v>170</v>
      </c>
      <c r="R17" s="113">
        <v>158</v>
      </c>
      <c r="S17" s="114">
        <v>67</v>
      </c>
      <c r="T17" s="114">
        <v>53</v>
      </c>
      <c r="U17" s="113">
        <v>129</v>
      </c>
      <c r="V17" s="114">
        <v>110</v>
      </c>
      <c r="W17" s="113">
        <v>13001</v>
      </c>
      <c r="X17" s="113">
        <v>9390</v>
      </c>
      <c r="Y17" s="113">
        <v>79014</v>
      </c>
      <c r="Z17" s="115">
        <f t="shared" si="0"/>
        <v>5.0293720573043137</v>
      </c>
      <c r="AA17" s="116">
        <v>13166</v>
      </c>
      <c r="AB17" s="117">
        <f t="shared" si="1"/>
        <v>5.8984019747953749</v>
      </c>
      <c r="AC17" s="117">
        <f t="shared" si="3"/>
        <v>0.86902991749106118</v>
      </c>
      <c r="AD17" s="117">
        <f t="shared" si="4"/>
        <v>-0.86902991749106118</v>
      </c>
      <c r="AE17" s="116">
        <f t="shared" si="2"/>
        <v>8</v>
      </c>
    </row>
    <row r="18" spans="1:31" s="62" customFormat="1" ht="34.5" customHeight="1">
      <c r="A18" s="218" t="s">
        <v>17</v>
      </c>
      <c r="B18" s="219"/>
      <c r="C18" s="118">
        <f t="shared" ref="C18:AA18" si="5">SUM(C5:C17)</f>
        <v>129317</v>
      </c>
      <c r="D18" s="118">
        <f t="shared" si="5"/>
        <v>119398</v>
      </c>
      <c r="E18" s="118">
        <f t="shared" si="5"/>
        <v>19137</v>
      </c>
      <c r="F18" s="118">
        <f t="shared" si="5"/>
        <v>10846</v>
      </c>
      <c r="G18" s="118">
        <f t="shared" si="5"/>
        <v>20586</v>
      </c>
      <c r="H18" s="118">
        <f t="shared" si="5"/>
        <v>9020</v>
      </c>
      <c r="I18" s="118">
        <f t="shared" si="5"/>
        <v>9390</v>
      </c>
      <c r="J18" s="118">
        <f t="shared" si="5"/>
        <v>2520</v>
      </c>
      <c r="K18" s="118">
        <f t="shared" si="5"/>
        <v>82747</v>
      </c>
      <c r="L18" s="118">
        <f t="shared" si="5"/>
        <v>9019</v>
      </c>
      <c r="M18" s="118">
        <f t="shared" si="5"/>
        <v>10256</v>
      </c>
      <c r="N18" s="118">
        <f t="shared" si="5"/>
        <v>2846</v>
      </c>
      <c r="O18" s="118">
        <f t="shared" si="5"/>
        <v>7642</v>
      </c>
      <c r="P18" s="118">
        <f t="shared" si="5"/>
        <v>3080</v>
      </c>
      <c r="Q18" s="118">
        <f t="shared" si="5"/>
        <v>8296</v>
      </c>
      <c r="R18" s="118">
        <f t="shared" si="5"/>
        <v>3392</v>
      </c>
      <c r="S18" s="118">
        <f t="shared" si="5"/>
        <v>2195</v>
      </c>
      <c r="T18" s="118">
        <f t="shared" si="5"/>
        <v>749</v>
      </c>
      <c r="U18" s="118">
        <f t="shared" si="5"/>
        <v>3445</v>
      </c>
      <c r="V18" s="118">
        <f t="shared" si="5"/>
        <v>1698</v>
      </c>
      <c r="W18" s="118">
        <f t="shared" si="5"/>
        <v>293011</v>
      </c>
      <c r="X18" s="118">
        <f t="shared" si="5"/>
        <v>162568</v>
      </c>
      <c r="Y18" s="118">
        <f t="shared" si="5"/>
        <v>1571051</v>
      </c>
      <c r="Z18" s="119">
        <f t="shared" si="5"/>
        <v>100</v>
      </c>
      <c r="AA18" s="120">
        <f t="shared" si="5"/>
        <v>223213</v>
      </c>
      <c r="AB18" s="119">
        <f>'جمعیت ثبت نام شده '!D40/'جمعیت ثبت نام شده '!$D$40*100</f>
        <v>100</v>
      </c>
      <c r="AC18" s="119">
        <f t="shared" si="3"/>
        <v>0</v>
      </c>
      <c r="AD18" s="121"/>
      <c r="AE18" s="56"/>
    </row>
    <row r="19" spans="1:31" s="62" customFormat="1" ht="22.5">
      <c r="Z19" s="66" t="s">
        <v>69</v>
      </c>
    </row>
    <row r="20" spans="1:31" s="62" customFormat="1" ht="22.5"/>
  </sheetData>
  <sortState ref="A5:Y21">
    <sortCondition descending="1" ref="Y5:Y21"/>
  </sortState>
  <mergeCells count="18">
    <mergeCell ref="E2:H2"/>
    <mergeCell ref="I2:V2"/>
    <mergeCell ref="A18:B18"/>
    <mergeCell ref="W2:X3"/>
    <mergeCell ref="C2:D3"/>
    <mergeCell ref="Z2:AE3"/>
    <mergeCell ref="B2:B4"/>
    <mergeCell ref="A2:A4"/>
    <mergeCell ref="Y2:Y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90" r:id="rId4" name="Control 18">
          <controlPr defaultSize="0" autoPict="0" r:id="rId5">
            <anchor moveWithCells="1">
              <from>
                <xdr:col>3</xdr:col>
                <xdr:colOff>257175</xdr:colOff>
                <xdr:row>18</xdr:row>
                <xdr:rowOff>180975</xdr:rowOff>
              </from>
              <to>
                <xdr:col>4</xdr:col>
                <xdr:colOff>66675</xdr:colOff>
                <xdr:row>19</xdr:row>
                <xdr:rowOff>219075</xdr:rowOff>
              </to>
            </anchor>
          </controlPr>
        </control>
      </mc:Choice>
      <mc:Fallback>
        <control shapeId="3090" r:id="rId4" name="Control 18"/>
      </mc:Fallback>
    </mc:AlternateContent>
    <mc:AlternateContent xmlns:mc="http://schemas.openxmlformats.org/markup-compatibility/2006">
      <mc:Choice Requires="x14">
        <control shapeId="3089" r:id="rId6" name="Control 17">
          <controlPr defaultSize="0" r:id="rId7">
            <anchor moveWithCells="1">
              <from>
                <xdr:col>2</xdr:col>
                <xdr:colOff>57150</xdr:colOff>
                <xdr:row>18</xdr:row>
                <xdr:rowOff>180975</xdr:rowOff>
              </from>
              <to>
                <xdr:col>2</xdr:col>
                <xdr:colOff>247650</xdr:colOff>
                <xdr:row>19</xdr:row>
                <xdr:rowOff>76200</xdr:rowOff>
              </to>
            </anchor>
          </controlPr>
        </control>
      </mc:Choice>
      <mc:Fallback>
        <control shapeId="3089" r:id="rId6" name="Control 17"/>
      </mc:Fallback>
    </mc:AlternateContent>
    <mc:AlternateContent xmlns:mc="http://schemas.openxmlformats.org/markup-compatibility/2006">
      <mc:Choice Requires="x14">
        <control shapeId="3088" r:id="rId8" name="Control 16">
          <controlPr defaultSize="0" autoPict="0" r:id="rId9">
            <anchor moveWithCells="1">
              <from>
                <xdr:col>4</xdr:col>
                <xdr:colOff>304800</xdr:colOff>
                <xdr:row>18</xdr:row>
                <xdr:rowOff>180975</xdr:rowOff>
              </from>
              <to>
                <xdr:col>7</xdr:col>
                <xdr:colOff>123825</xdr:colOff>
                <xdr:row>19</xdr:row>
                <xdr:rowOff>76200</xdr:rowOff>
              </to>
            </anchor>
          </controlPr>
        </control>
      </mc:Choice>
      <mc:Fallback>
        <control shapeId="3088" r:id="rId8" name="Control 16"/>
      </mc:Fallback>
    </mc:AlternateContent>
    <mc:AlternateContent xmlns:mc="http://schemas.openxmlformats.org/markup-compatibility/2006">
      <mc:Choice Requires="x14">
        <control shapeId="3087" r:id="rId10" name="Control 15">
          <controlPr defaultSize="0" autoPict="0" r:id="rId11">
            <anchor moveWithCells="1">
              <from>
                <xdr:col>4</xdr:col>
                <xdr:colOff>152400</xdr:colOff>
                <xdr:row>18</xdr:row>
                <xdr:rowOff>180975</xdr:rowOff>
              </from>
              <to>
                <xdr:col>6</xdr:col>
                <xdr:colOff>352425</xdr:colOff>
                <xdr:row>19</xdr:row>
                <xdr:rowOff>76200</xdr:rowOff>
              </to>
            </anchor>
          </controlPr>
        </control>
      </mc:Choice>
      <mc:Fallback>
        <control shapeId="3087" r:id="rId10" name="Control 15"/>
      </mc:Fallback>
    </mc:AlternateContent>
    <mc:AlternateContent xmlns:mc="http://schemas.openxmlformats.org/markup-compatibility/2006">
      <mc:Choice Requires="x14">
        <control shapeId="3086" r:id="rId12" name="Control 14">
          <controlPr defaultSize="0" autoPict="0" r:id="rId13">
            <anchor moveWithCells="1">
              <from>
                <xdr:col>3</xdr:col>
                <xdr:colOff>590550</xdr:colOff>
                <xdr:row>18</xdr:row>
                <xdr:rowOff>180975</xdr:rowOff>
              </from>
              <to>
                <xdr:col>5</xdr:col>
                <xdr:colOff>485775</xdr:colOff>
                <xdr:row>19</xdr:row>
                <xdr:rowOff>76200</xdr:rowOff>
              </to>
            </anchor>
          </controlPr>
        </control>
      </mc:Choice>
      <mc:Fallback>
        <control shapeId="3086" r:id="rId12" name="Control 14"/>
      </mc:Fallback>
    </mc:AlternateContent>
    <mc:AlternateContent xmlns:mc="http://schemas.openxmlformats.org/markup-compatibility/2006">
      <mc:Choice Requires="x14">
        <control shapeId="3085" r:id="rId14" name="Control 13">
          <controlPr defaultSize="0" autoPict="0" r:id="rId15">
            <anchor moveWithCells="1">
              <from>
                <xdr:col>3</xdr:col>
                <xdr:colOff>590550</xdr:colOff>
                <xdr:row>18</xdr:row>
                <xdr:rowOff>180975</xdr:rowOff>
              </from>
              <to>
                <xdr:col>5</xdr:col>
                <xdr:colOff>485775</xdr:colOff>
                <xdr:row>19</xdr:row>
                <xdr:rowOff>76200</xdr:rowOff>
              </to>
            </anchor>
          </controlPr>
        </control>
      </mc:Choice>
      <mc:Fallback>
        <control shapeId="3085" r:id="rId14" name="Control 13"/>
      </mc:Fallback>
    </mc:AlternateContent>
    <mc:AlternateContent xmlns:mc="http://schemas.openxmlformats.org/markup-compatibility/2006">
      <mc:Choice Requires="x14">
        <control shapeId="3079" r:id="rId16" name="Control 7">
          <controlPr defaultSize="0" autoPict="0" r:id="rId17">
            <anchor moveWithCells="1">
              <from>
                <xdr:col>1</xdr:col>
                <xdr:colOff>1085850</xdr:colOff>
                <xdr:row>18</xdr:row>
                <xdr:rowOff>180975</xdr:rowOff>
              </from>
              <to>
                <xdr:col>3</xdr:col>
                <xdr:colOff>123825</xdr:colOff>
                <xdr:row>19</xdr:row>
                <xdr:rowOff>76200</xdr:rowOff>
              </to>
            </anchor>
          </controlPr>
        </control>
      </mc:Choice>
      <mc:Fallback>
        <control shapeId="3079" r:id="rId16" name="Control 7"/>
      </mc:Fallback>
    </mc:AlternateContent>
    <mc:AlternateContent xmlns:mc="http://schemas.openxmlformats.org/markup-compatibility/2006">
      <mc:Choice Requires="x14">
        <control shapeId="3080" r:id="rId18" name="Control 8">
          <controlPr defaultSize="0" autoPict="0" r:id="rId19">
            <anchor moveWithCells="1">
              <from>
                <xdr:col>1</xdr:col>
                <xdr:colOff>1085850</xdr:colOff>
                <xdr:row>18</xdr:row>
                <xdr:rowOff>180975</xdr:rowOff>
              </from>
              <to>
                <xdr:col>3</xdr:col>
                <xdr:colOff>123825</xdr:colOff>
                <xdr:row>19</xdr:row>
                <xdr:rowOff>76200</xdr:rowOff>
              </to>
            </anchor>
          </controlPr>
        </control>
      </mc:Choice>
      <mc:Fallback>
        <control shapeId="3080" r:id="rId18" name="Control 8"/>
      </mc:Fallback>
    </mc:AlternateContent>
    <mc:AlternateContent xmlns:mc="http://schemas.openxmlformats.org/markup-compatibility/2006">
      <mc:Choice Requires="x14">
        <control shapeId="3081" r:id="rId20" name="Control 9">
          <controlPr defaultSize="0" autoPict="0" r:id="rId21">
            <anchor moveWithCells="1">
              <from>
                <xdr:col>2</xdr:col>
                <xdr:colOff>133350</xdr:colOff>
                <xdr:row>18</xdr:row>
                <xdr:rowOff>180975</xdr:rowOff>
              </from>
              <to>
                <xdr:col>4</xdr:col>
                <xdr:colOff>333375</xdr:colOff>
                <xdr:row>19</xdr:row>
                <xdr:rowOff>76200</xdr:rowOff>
              </to>
            </anchor>
          </controlPr>
        </control>
      </mc:Choice>
      <mc:Fallback>
        <control shapeId="3081" r:id="rId20" name="Control 9"/>
      </mc:Fallback>
    </mc:AlternateContent>
    <mc:AlternateContent xmlns:mc="http://schemas.openxmlformats.org/markup-compatibility/2006">
      <mc:Choice Requires="x14">
        <control shapeId="3082" r:id="rId22" name="Control 10">
          <controlPr defaultSize="0" autoPict="0" r:id="rId23">
            <anchor moveWithCells="1">
              <from>
                <xdr:col>2</xdr:col>
                <xdr:colOff>542925</xdr:colOff>
                <xdr:row>18</xdr:row>
                <xdr:rowOff>180975</xdr:rowOff>
              </from>
              <to>
                <xdr:col>5</xdr:col>
                <xdr:colOff>361950</xdr:colOff>
                <xdr:row>19</xdr:row>
                <xdr:rowOff>76200</xdr:rowOff>
              </to>
            </anchor>
          </controlPr>
        </control>
      </mc:Choice>
      <mc:Fallback>
        <control shapeId="3082" r:id="rId22" name="Control 10"/>
      </mc:Fallback>
    </mc:AlternateContent>
    <mc:AlternateContent xmlns:mc="http://schemas.openxmlformats.org/markup-compatibility/2006">
      <mc:Choice Requires="x14">
        <control shapeId="3083" r:id="rId24" name="Control 11">
          <controlPr defaultSize="0" r:id="rId25">
            <anchor moveWithCells="1">
              <from>
                <xdr:col>0</xdr:col>
                <xdr:colOff>295275</xdr:colOff>
                <xdr:row>18</xdr:row>
                <xdr:rowOff>180975</xdr:rowOff>
              </from>
              <to>
                <xdr:col>0</xdr:col>
                <xdr:colOff>485775</xdr:colOff>
                <xdr:row>19</xdr:row>
                <xdr:rowOff>76200</xdr:rowOff>
              </to>
            </anchor>
          </controlPr>
        </control>
      </mc:Choice>
      <mc:Fallback>
        <control shapeId="3083" r:id="rId24" name="Control 11"/>
      </mc:Fallback>
    </mc:AlternateContent>
    <mc:AlternateContent xmlns:mc="http://schemas.openxmlformats.org/markup-compatibility/2006">
      <mc:Choice Requires="x14">
        <control shapeId="3084" r:id="rId26" name="Control 12">
          <controlPr defaultSize="0" autoPict="0" r:id="rId27">
            <anchor moveWithCells="1">
              <from>
                <xdr:col>1</xdr:col>
                <xdr:colOff>209550</xdr:colOff>
                <xdr:row>18</xdr:row>
                <xdr:rowOff>180975</xdr:rowOff>
              </from>
              <to>
                <xdr:col>1</xdr:col>
                <xdr:colOff>628650</xdr:colOff>
                <xdr:row>19</xdr:row>
                <xdr:rowOff>219075</xdr:rowOff>
              </to>
            </anchor>
          </controlPr>
        </control>
      </mc:Choice>
      <mc:Fallback>
        <control shapeId="3084" r:id="rId26" name="Control 1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rightToLeft="1" workbookViewId="0">
      <selection activeCell="J13" sqref="J13"/>
    </sheetView>
  </sheetViews>
  <sheetFormatPr defaultRowHeight="15"/>
  <cols>
    <col min="1" max="1" width="9.140625" style="40"/>
    <col min="2" max="2" width="19.42578125" style="40" customWidth="1"/>
    <col min="3" max="3" width="13.5703125" style="40" customWidth="1"/>
    <col min="4" max="4" width="14.7109375" style="40" customWidth="1"/>
    <col min="5" max="5" width="11.5703125" style="40" customWidth="1"/>
    <col min="6" max="6" width="9.140625" style="40"/>
    <col min="7" max="7" width="22.28515625" style="40" customWidth="1"/>
    <col min="8" max="8" width="16.28515625" style="40" customWidth="1"/>
    <col min="9" max="16384" width="9.140625" style="40"/>
  </cols>
  <sheetData>
    <row r="1" spans="2:6" ht="15.75" thickBot="1"/>
    <row r="2" spans="2:6" ht="30" customHeight="1" thickBot="1">
      <c r="B2" s="238" t="s">
        <v>128</v>
      </c>
      <c r="C2" s="239"/>
      <c r="D2" s="239"/>
      <c r="E2" s="239"/>
      <c r="F2" s="240"/>
    </row>
    <row r="3" spans="2:6" ht="57" customHeight="1">
      <c r="B3" s="152" t="s">
        <v>118</v>
      </c>
      <c r="C3" s="152" t="s">
        <v>124</v>
      </c>
      <c r="D3" s="152" t="s">
        <v>85</v>
      </c>
      <c r="E3" s="152" t="s">
        <v>71</v>
      </c>
      <c r="F3" s="153" t="s">
        <v>19</v>
      </c>
    </row>
    <row r="4" spans="2:6" ht="21.75" customHeight="1">
      <c r="B4" s="52" t="s">
        <v>96</v>
      </c>
      <c r="C4" s="182">
        <v>38580</v>
      </c>
      <c r="D4" s="182">
        <v>29094</v>
      </c>
      <c r="E4" s="154">
        <f>D4/C4*100</f>
        <v>75.412130637636082</v>
      </c>
      <c r="F4" s="155">
        <f t="shared" ref="F4:F16" si="0">RANK(E4,$E$4:$E$16)</f>
        <v>11</v>
      </c>
    </row>
    <row r="5" spans="2:6" ht="21.75" customHeight="1">
      <c r="B5" s="52" t="s">
        <v>97</v>
      </c>
      <c r="C5" s="182">
        <v>13684</v>
      </c>
      <c r="D5" s="182">
        <v>12843</v>
      </c>
      <c r="E5" s="154">
        <f t="shared" ref="E5:E17" si="1">D5/C5*100</f>
        <v>93.85413621748026</v>
      </c>
      <c r="F5" s="155">
        <f t="shared" si="0"/>
        <v>6</v>
      </c>
    </row>
    <row r="6" spans="2:6" ht="21.75" customHeight="1">
      <c r="B6" s="52" t="s">
        <v>98</v>
      </c>
      <c r="C6" s="182">
        <v>6159</v>
      </c>
      <c r="D6" s="182">
        <v>5771</v>
      </c>
      <c r="E6" s="154">
        <f t="shared" si="1"/>
        <v>93.700276018834231</v>
      </c>
      <c r="F6" s="155">
        <f t="shared" si="0"/>
        <v>7</v>
      </c>
    </row>
    <row r="7" spans="2:6" ht="21.75" customHeight="1">
      <c r="B7" s="52" t="s">
        <v>99</v>
      </c>
      <c r="C7" s="182">
        <v>6447</v>
      </c>
      <c r="D7" s="182">
        <v>6958</v>
      </c>
      <c r="E7" s="154">
        <f t="shared" si="1"/>
        <v>107.92616720955483</v>
      </c>
      <c r="F7" s="155">
        <f t="shared" si="0"/>
        <v>2</v>
      </c>
    </row>
    <row r="8" spans="2:6" ht="21.75" customHeight="1">
      <c r="B8" s="52" t="s">
        <v>100</v>
      </c>
      <c r="C8" s="182">
        <v>9690</v>
      </c>
      <c r="D8" s="182">
        <v>10543</v>
      </c>
      <c r="E8" s="154">
        <f t="shared" si="1"/>
        <v>108.80288957688337</v>
      </c>
      <c r="F8" s="155">
        <f t="shared" si="0"/>
        <v>1</v>
      </c>
    </row>
    <row r="9" spans="2:6" ht="21.75" customHeight="1">
      <c r="B9" s="52" t="s">
        <v>101</v>
      </c>
      <c r="C9" s="182">
        <v>27656</v>
      </c>
      <c r="D9" s="182">
        <v>24536</v>
      </c>
      <c r="E9" s="154">
        <f t="shared" si="1"/>
        <v>88.718542088516045</v>
      </c>
      <c r="F9" s="155">
        <f t="shared" si="0"/>
        <v>9</v>
      </c>
    </row>
    <row r="10" spans="2:6" ht="21.75" customHeight="1">
      <c r="B10" s="52" t="s">
        <v>102</v>
      </c>
      <c r="C10" s="182">
        <v>8196</v>
      </c>
      <c r="D10" s="182">
        <v>6218</v>
      </c>
      <c r="E10" s="154">
        <f t="shared" si="1"/>
        <v>75.866276232308437</v>
      </c>
      <c r="F10" s="155">
        <f t="shared" si="0"/>
        <v>10</v>
      </c>
    </row>
    <row r="11" spans="2:6" ht="21.75" customHeight="1">
      <c r="B11" s="52" t="s">
        <v>103</v>
      </c>
      <c r="C11" s="182">
        <v>5625</v>
      </c>
      <c r="D11" s="182">
        <v>5456</v>
      </c>
      <c r="E11" s="154">
        <f t="shared" si="1"/>
        <v>96.995555555555555</v>
      </c>
      <c r="F11" s="155">
        <f t="shared" si="0"/>
        <v>4</v>
      </c>
    </row>
    <row r="12" spans="2:6" ht="21.75" customHeight="1">
      <c r="B12" s="52" t="s">
        <v>104</v>
      </c>
      <c r="C12" s="182">
        <v>7958</v>
      </c>
      <c r="D12" s="182">
        <v>7450</v>
      </c>
      <c r="E12" s="154">
        <f t="shared" si="1"/>
        <v>93.616486554410656</v>
      </c>
      <c r="F12" s="155">
        <f t="shared" si="0"/>
        <v>8</v>
      </c>
    </row>
    <row r="13" spans="2:6" ht="21.75" customHeight="1">
      <c r="B13" s="52" t="s">
        <v>105</v>
      </c>
      <c r="C13" s="182">
        <v>5875</v>
      </c>
      <c r="D13" s="182">
        <v>1519</v>
      </c>
      <c r="E13" s="154">
        <f t="shared" si="1"/>
        <v>25.855319148936168</v>
      </c>
      <c r="F13" s="155">
        <f t="shared" si="0"/>
        <v>13</v>
      </c>
    </row>
    <row r="14" spans="2:6" ht="21.75" customHeight="1">
      <c r="B14" s="52" t="s">
        <v>106</v>
      </c>
      <c r="C14" s="182">
        <v>9698</v>
      </c>
      <c r="D14" s="182">
        <v>9832</v>
      </c>
      <c r="E14" s="154">
        <f t="shared" si="1"/>
        <v>101.38172819137966</v>
      </c>
      <c r="F14" s="155">
        <f t="shared" si="0"/>
        <v>3</v>
      </c>
    </row>
    <row r="15" spans="2:6" ht="21.75" customHeight="1">
      <c r="B15" s="52" t="s">
        <v>107</v>
      </c>
      <c r="C15" s="182">
        <v>8271</v>
      </c>
      <c r="D15" s="182">
        <v>7817</v>
      </c>
      <c r="E15" s="154">
        <f t="shared" si="1"/>
        <v>94.510941845000602</v>
      </c>
      <c r="F15" s="155">
        <f t="shared" si="0"/>
        <v>5</v>
      </c>
    </row>
    <row r="16" spans="2:6" ht="21.75" customHeight="1">
      <c r="B16" s="52" t="s">
        <v>108</v>
      </c>
      <c r="C16" s="182">
        <v>6942</v>
      </c>
      <c r="D16" s="182">
        <v>4250</v>
      </c>
      <c r="E16" s="154">
        <f t="shared" si="1"/>
        <v>61.221549985594926</v>
      </c>
      <c r="F16" s="155">
        <f t="shared" si="0"/>
        <v>12</v>
      </c>
    </row>
    <row r="17" spans="2:6" ht="22.5">
      <c r="B17" s="159" t="s">
        <v>119</v>
      </c>
      <c r="C17" s="183">
        <v>154781</v>
      </c>
      <c r="D17" s="183">
        <v>132287</v>
      </c>
      <c r="E17" s="154">
        <f t="shared" si="1"/>
        <v>85.467208507504154</v>
      </c>
      <c r="F17" s="156"/>
    </row>
    <row r="18" spans="2:6" ht="20.25">
      <c r="B18" s="157"/>
      <c r="C18" s="157"/>
      <c r="D18" s="157"/>
      <c r="E18" s="158"/>
      <c r="F18" s="158"/>
    </row>
    <row r="19" spans="2:6">
      <c r="B19" s="40" t="s">
        <v>75</v>
      </c>
      <c r="E19" s="41"/>
      <c r="F19" s="41"/>
    </row>
    <row r="20" spans="2:6">
      <c r="B20" s="40" t="s">
        <v>79</v>
      </c>
    </row>
    <row r="21" spans="2:6">
      <c r="B21" s="40" t="s">
        <v>78</v>
      </c>
    </row>
    <row r="22" spans="2:6">
      <c r="B22" s="40" t="s">
        <v>80</v>
      </c>
    </row>
    <row r="24" spans="2:6">
      <c r="B24" s="40" t="s">
        <v>81</v>
      </c>
    </row>
    <row r="25" spans="2:6">
      <c r="B25" s="43" t="s">
        <v>82</v>
      </c>
    </row>
    <row r="27" spans="2:6">
      <c r="B27" s="42" t="s">
        <v>84</v>
      </c>
    </row>
  </sheetData>
  <sortState ref="B3:E19">
    <sortCondition descending="1" ref="E3:E19"/>
  </sortState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zoomScale="118" zoomScaleNormal="118" workbookViewId="0">
      <selection activeCell="N12" sqref="N12"/>
    </sheetView>
  </sheetViews>
  <sheetFormatPr defaultRowHeight="19.5" customHeight="1"/>
  <cols>
    <col min="1" max="1" width="9.140625" style="36"/>
    <col min="2" max="2" width="13.28515625" style="36" customWidth="1"/>
    <col min="3" max="3" width="13.85546875" style="36" customWidth="1"/>
    <col min="4" max="4" width="12.7109375" style="36" customWidth="1"/>
    <col min="5" max="5" width="12.5703125" style="36" customWidth="1"/>
    <col min="6" max="16384" width="9.140625" style="36"/>
  </cols>
  <sheetData>
    <row r="1" spans="1:11" ht="32.25" customHeight="1" thickBot="1">
      <c r="A1" s="241" t="s">
        <v>125</v>
      </c>
      <c r="B1" s="242"/>
      <c r="C1" s="242"/>
      <c r="D1" s="242"/>
      <c r="E1" s="242"/>
      <c r="F1" s="243"/>
      <c r="G1" s="44"/>
    </row>
    <row r="2" spans="1:11" ht="58.5" customHeight="1">
      <c r="A2" s="161" t="s">
        <v>21</v>
      </c>
      <c r="B2" s="161" t="s">
        <v>118</v>
      </c>
      <c r="C2" s="161" t="s">
        <v>92</v>
      </c>
      <c r="D2" s="161" t="s">
        <v>88</v>
      </c>
      <c r="E2" s="161" t="s">
        <v>86</v>
      </c>
      <c r="F2" s="161" t="s">
        <v>29</v>
      </c>
    </row>
    <row r="3" spans="1:11" ht="22.5" customHeight="1">
      <c r="A3" s="162">
        <v>1</v>
      </c>
      <c r="B3" s="160" t="s">
        <v>96</v>
      </c>
      <c r="C3" s="184">
        <v>7804</v>
      </c>
      <c r="D3" s="185">
        <v>1068</v>
      </c>
      <c r="E3" s="163">
        <f t="shared" ref="E3:E16" si="0">D3/C3*100</f>
        <v>13.685289595079448</v>
      </c>
      <c r="F3" s="164">
        <f t="shared" ref="F3:F15" si="1">RANK(E3,$E$3:$E$15)</f>
        <v>13</v>
      </c>
    </row>
    <row r="4" spans="1:11" ht="22.5" customHeight="1">
      <c r="A4" s="162">
        <v>2</v>
      </c>
      <c r="B4" s="160" t="s">
        <v>97</v>
      </c>
      <c r="C4" s="184">
        <v>11335</v>
      </c>
      <c r="D4" s="185">
        <v>2305</v>
      </c>
      <c r="E4" s="163">
        <f t="shared" si="0"/>
        <v>20.335244816938687</v>
      </c>
      <c r="F4" s="164">
        <f t="shared" si="1"/>
        <v>11</v>
      </c>
    </row>
    <row r="5" spans="1:11" ht="22.5" customHeight="1">
      <c r="A5" s="162">
        <v>3</v>
      </c>
      <c r="B5" s="160" t="s">
        <v>98</v>
      </c>
      <c r="C5" s="186">
        <v>1011</v>
      </c>
      <c r="D5" s="187">
        <v>642</v>
      </c>
      <c r="E5" s="165">
        <f t="shared" si="0"/>
        <v>63.501483679525229</v>
      </c>
      <c r="F5" s="164">
        <f t="shared" si="1"/>
        <v>2</v>
      </c>
    </row>
    <row r="6" spans="1:11" ht="22.5" customHeight="1">
      <c r="A6" s="162">
        <v>4</v>
      </c>
      <c r="B6" s="160" t="s">
        <v>99</v>
      </c>
      <c r="C6" s="184">
        <v>1958</v>
      </c>
      <c r="D6" s="185">
        <v>1112</v>
      </c>
      <c r="E6" s="163">
        <f t="shared" si="0"/>
        <v>56.792645556690502</v>
      </c>
      <c r="F6" s="164">
        <f t="shared" si="1"/>
        <v>5</v>
      </c>
    </row>
    <row r="7" spans="1:11" ht="22.5" customHeight="1">
      <c r="A7" s="162">
        <v>5</v>
      </c>
      <c r="B7" s="160" t="s">
        <v>100</v>
      </c>
      <c r="C7" s="184">
        <v>6667</v>
      </c>
      <c r="D7" s="185">
        <v>1678</v>
      </c>
      <c r="E7" s="163">
        <f t="shared" si="0"/>
        <v>25.168741562921852</v>
      </c>
      <c r="F7" s="164">
        <f t="shared" si="1"/>
        <v>10</v>
      </c>
    </row>
    <row r="8" spans="1:11" ht="22.5" customHeight="1">
      <c r="A8" s="162">
        <v>6</v>
      </c>
      <c r="B8" s="160" t="s">
        <v>101</v>
      </c>
      <c r="C8" s="184">
        <v>2636</v>
      </c>
      <c r="D8" s="185">
        <v>956</v>
      </c>
      <c r="E8" s="163">
        <f t="shared" si="0"/>
        <v>36.26707132018209</v>
      </c>
      <c r="F8" s="164">
        <f t="shared" si="1"/>
        <v>7</v>
      </c>
    </row>
    <row r="9" spans="1:11" ht="22.5" customHeight="1">
      <c r="A9" s="162">
        <v>7</v>
      </c>
      <c r="B9" s="160" t="s">
        <v>102</v>
      </c>
      <c r="C9" s="184">
        <v>3659</v>
      </c>
      <c r="D9" s="185">
        <v>1152</v>
      </c>
      <c r="E9" s="163">
        <f t="shared" si="0"/>
        <v>31.484012025143482</v>
      </c>
      <c r="F9" s="164">
        <f t="shared" si="1"/>
        <v>9</v>
      </c>
    </row>
    <row r="10" spans="1:11" ht="22.5" customHeight="1">
      <c r="A10" s="162">
        <v>8</v>
      </c>
      <c r="B10" s="160" t="s">
        <v>103</v>
      </c>
      <c r="C10" s="184">
        <v>3460</v>
      </c>
      <c r="D10" s="185">
        <v>680</v>
      </c>
      <c r="E10" s="163">
        <f t="shared" si="0"/>
        <v>19.653179190751445</v>
      </c>
      <c r="F10" s="164">
        <f t="shared" si="1"/>
        <v>12</v>
      </c>
    </row>
    <row r="11" spans="1:11" ht="22.5" customHeight="1">
      <c r="A11" s="162">
        <v>9</v>
      </c>
      <c r="B11" s="160" t="s">
        <v>104</v>
      </c>
      <c r="C11" s="184">
        <v>1208</v>
      </c>
      <c r="D11" s="185">
        <v>700</v>
      </c>
      <c r="E11" s="163">
        <f t="shared" si="0"/>
        <v>57.947019867549663</v>
      </c>
      <c r="F11" s="164">
        <f t="shared" si="1"/>
        <v>4</v>
      </c>
      <c r="K11" s="36">
        <v>9</v>
      </c>
    </row>
    <row r="12" spans="1:11" ht="22.5" customHeight="1">
      <c r="A12" s="162">
        <v>10</v>
      </c>
      <c r="B12" s="160" t="s">
        <v>105</v>
      </c>
      <c r="C12" s="184">
        <v>1478</v>
      </c>
      <c r="D12" s="185">
        <v>918</v>
      </c>
      <c r="E12" s="163">
        <f t="shared" si="0"/>
        <v>62.110960757780788</v>
      </c>
      <c r="F12" s="164">
        <f t="shared" si="1"/>
        <v>3</v>
      </c>
    </row>
    <row r="13" spans="1:11" ht="22.5" customHeight="1">
      <c r="A13" s="162">
        <v>11</v>
      </c>
      <c r="B13" s="160" t="s">
        <v>106</v>
      </c>
      <c r="C13" s="184">
        <v>6290</v>
      </c>
      <c r="D13" s="185">
        <v>4770</v>
      </c>
      <c r="E13" s="163">
        <f t="shared" si="0"/>
        <v>75.834658187599373</v>
      </c>
      <c r="F13" s="164">
        <f t="shared" si="1"/>
        <v>1</v>
      </c>
    </row>
    <row r="14" spans="1:11" ht="22.5" customHeight="1">
      <c r="A14" s="162">
        <v>12</v>
      </c>
      <c r="B14" s="160" t="s">
        <v>107</v>
      </c>
      <c r="C14" s="184">
        <v>4410</v>
      </c>
      <c r="D14" s="185">
        <v>1973</v>
      </c>
      <c r="E14" s="163">
        <f t="shared" si="0"/>
        <v>44.739229024943313</v>
      </c>
      <c r="F14" s="164">
        <f t="shared" si="1"/>
        <v>6</v>
      </c>
    </row>
    <row r="15" spans="1:11" ht="22.5" customHeight="1">
      <c r="A15" s="162">
        <v>13</v>
      </c>
      <c r="B15" s="160" t="s">
        <v>108</v>
      </c>
      <c r="C15" s="184">
        <v>7653</v>
      </c>
      <c r="D15" s="185">
        <v>2584</v>
      </c>
      <c r="E15" s="163">
        <f t="shared" si="0"/>
        <v>33.764536782960931</v>
      </c>
      <c r="F15" s="164">
        <f t="shared" si="1"/>
        <v>8</v>
      </c>
    </row>
    <row r="16" spans="1:11" ht="19.5" customHeight="1">
      <c r="A16" s="166"/>
      <c r="B16" s="167" t="s">
        <v>41</v>
      </c>
      <c r="C16" s="188">
        <f>SUM(C3:C15)</f>
        <v>59569</v>
      </c>
      <c r="D16" s="188">
        <f>SUM(D3:D15)</f>
        <v>20538</v>
      </c>
      <c r="E16" s="168">
        <f t="shared" si="0"/>
        <v>34.477664557068273</v>
      </c>
      <c r="F16" s="169"/>
    </row>
    <row r="17" spans="1:6" s="51" customFormat="1" ht="19.5" customHeight="1" thickBot="1">
      <c r="A17" s="47"/>
      <c r="B17" s="48"/>
      <c r="C17" s="48"/>
      <c r="D17" s="48"/>
      <c r="E17" s="49"/>
      <c r="F17" s="50"/>
    </row>
    <row r="18" spans="1:6" ht="19.5" customHeight="1" thickBot="1">
      <c r="A18" s="244" t="s">
        <v>87</v>
      </c>
      <c r="B18" s="245"/>
      <c r="C18" s="245"/>
      <c r="D18" s="245"/>
      <c r="E18" s="246"/>
    </row>
    <row r="19" spans="1:6" ht="19.5" customHeight="1">
      <c r="C19" s="24"/>
    </row>
  </sheetData>
  <mergeCells count="2">
    <mergeCell ref="A1:F1"/>
    <mergeCell ref="A18:E1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rightToLeft="1" zoomScale="106" zoomScaleNormal="106" workbookViewId="0">
      <selection activeCell="F3" sqref="F3"/>
    </sheetView>
  </sheetViews>
  <sheetFormatPr defaultRowHeight="19.5" customHeight="1"/>
  <cols>
    <col min="1" max="1" width="5.7109375" style="46" customWidth="1"/>
    <col min="2" max="2" width="9.140625" style="46"/>
    <col min="3" max="3" width="16.28515625" style="46" customWidth="1"/>
    <col min="4" max="4" width="12.85546875" style="46" customWidth="1"/>
    <col min="5" max="5" width="14.140625" style="46" customWidth="1"/>
    <col min="6" max="6" width="12" style="46" customWidth="1"/>
    <col min="7" max="16384" width="9.140625" style="46"/>
  </cols>
  <sheetData>
    <row r="1" spans="2:11" ht="30" customHeight="1" thickBot="1">
      <c r="B1" s="247" t="s">
        <v>126</v>
      </c>
      <c r="C1" s="248"/>
      <c r="D1" s="248"/>
      <c r="E1" s="248"/>
      <c r="F1" s="248"/>
      <c r="G1" s="249"/>
    </row>
    <row r="2" spans="2:11" ht="33" customHeight="1">
      <c r="B2" s="53" t="s">
        <v>21</v>
      </c>
      <c r="C2" s="54" t="s">
        <v>118</v>
      </c>
      <c r="D2" s="54" t="s">
        <v>34</v>
      </c>
      <c r="E2" s="54" t="s">
        <v>35</v>
      </c>
      <c r="F2" s="54" t="s">
        <v>26</v>
      </c>
      <c r="G2" s="54" t="s">
        <v>29</v>
      </c>
    </row>
    <row r="3" spans="2:11" ht="22.5" customHeight="1">
      <c r="B3" s="55">
        <v>1</v>
      </c>
      <c r="C3" s="52" t="s">
        <v>96</v>
      </c>
      <c r="D3" s="56">
        <v>29</v>
      </c>
      <c r="E3" s="56">
        <v>39</v>
      </c>
      <c r="F3" s="57">
        <f>D3/(D3+E3)*100</f>
        <v>42.647058823529413</v>
      </c>
      <c r="G3" s="58">
        <f t="shared" ref="G3:G15" si="0">RANK(F3,$F$3:$F$15)</f>
        <v>12</v>
      </c>
    </row>
    <row r="4" spans="2:11" ht="22.5" customHeight="1">
      <c r="B4" s="55">
        <v>2</v>
      </c>
      <c r="C4" s="52" t="s">
        <v>97</v>
      </c>
      <c r="D4" s="56">
        <v>36</v>
      </c>
      <c r="E4" s="56">
        <v>9</v>
      </c>
      <c r="F4" s="57">
        <f t="shared" ref="F4:F15" si="1">D4/(D4+E4)*100</f>
        <v>80</v>
      </c>
      <c r="G4" s="58">
        <f t="shared" si="0"/>
        <v>1</v>
      </c>
    </row>
    <row r="5" spans="2:11" ht="22.5" customHeight="1">
      <c r="B5" s="55">
        <v>3</v>
      </c>
      <c r="C5" s="52" t="s">
        <v>98</v>
      </c>
      <c r="D5" s="56">
        <v>17</v>
      </c>
      <c r="E5" s="56">
        <v>8</v>
      </c>
      <c r="F5" s="57">
        <f t="shared" si="1"/>
        <v>68</v>
      </c>
      <c r="G5" s="58">
        <f t="shared" si="0"/>
        <v>8</v>
      </c>
    </row>
    <row r="6" spans="2:11" ht="22.5" customHeight="1">
      <c r="B6" s="55">
        <v>4</v>
      </c>
      <c r="C6" s="52" t="s">
        <v>99</v>
      </c>
      <c r="D6" s="56">
        <v>9</v>
      </c>
      <c r="E6" s="56">
        <v>10</v>
      </c>
      <c r="F6" s="57">
        <f t="shared" si="1"/>
        <v>47.368421052631575</v>
      </c>
      <c r="G6" s="58">
        <f t="shared" si="0"/>
        <v>11</v>
      </c>
    </row>
    <row r="7" spans="2:11" ht="22.5" customHeight="1">
      <c r="B7" s="55">
        <v>5</v>
      </c>
      <c r="C7" s="52" t="s">
        <v>100</v>
      </c>
      <c r="D7" s="56">
        <v>15</v>
      </c>
      <c r="E7" s="56">
        <v>14</v>
      </c>
      <c r="F7" s="57">
        <f t="shared" si="1"/>
        <v>51.724137931034484</v>
      </c>
      <c r="G7" s="58">
        <f t="shared" si="0"/>
        <v>10</v>
      </c>
    </row>
    <row r="8" spans="2:11" ht="22.5" customHeight="1">
      <c r="B8" s="55">
        <v>6</v>
      </c>
      <c r="C8" s="52" t="s">
        <v>101</v>
      </c>
      <c r="D8" s="56">
        <v>24</v>
      </c>
      <c r="E8" s="56">
        <v>37</v>
      </c>
      <c r="F8" s="57">
        <f t="shared" si="1"/>
        <v>39.344262295081968</v>
      </c>
      <c r="G8" s="58">
        <f t="shared" si="0"/>
        <v>13</v>
      </c>
    </row>
    <row r="9" spans="2:11" ht="22.5" customHeight="1">
      <c r="B9" s="55">
        <v>7</v>
      </c>
      <c r="C9" s="52" t="s">
        <v>102</v>
      </c>
      <c r="D9" s="56">
        <v>31</v>
      </c>
      <c r="E9" s="56">
        <v>10</v>
      </c>
      <c r="F9" s="57">
        <f t="shared" si="1"/>
        <v>75.609756097560975</v>
      </c>
      <c r="G9" s="58">
        <f t="shared" si="0"/>
        <v>5</v>
      </c>
    </row>
    <row r="10" spans="2:11" ht="22.5" customHeight="1">
      <c r="B10" s="55">
        <v>8</v>
      </c>
      <c r="C10" s="52" t="s">
        <v>103</v>
      </c>
      <c r="D10" s="56">
        <v>26</v>
      </c>
      <c r="E10" s="56">
        <v>8</v>
      </c>
      <c r="F10" s="57">
        <f t="shared" si="1"/>
        <v>76.470588235294116</v>
      </c>
      <c r="G10" s="58">
        <f t="shared" si="0"/>
        <v>4</v>
      </c>
    </row>
    <row r="11" spans="2:11" ht="22.5" customHeight="1">
      <c r="B11" s="55">
        <v>9</v>
      </c>
      <c r="C11" s="52" t="s">
        <v>104</v>
      </c>
      <c r="D11" s="56">
        <v>26</v>
      </c>
      <c r="E11" s="56">
        <v>10</v>
      </c>
      <c r="F11" s="57">
        <f t="shared" si="1"/>
        <v>72.222222222222214</v>
      </c>
      <c r="G11" s="58">
        <f t="shared" si="0"/>
        <v>6</v>
      </c>
      <c r="K11" s="46">
        <v>9</v>
      </c>
    </row>
    <row r="12" spans="2:11" ht="22.5" customHeight="1">
      <c r="B12" s="55">
        <v>10</v>
      </c>
      <c r="C12" s="52" t="s">
        <v>105</v>
      </c>
      <c r="D12" s="56">
        <v>35</v>
      </c>
      <c r="E12" s="56">
        <v>15</v>
      </c>
      <c r="F12" s="57">
        <f t="shared" si="1"/>
        <v>70</v>
      </c>
      <c r="G12" s="58">
        <f t="shared" si="0"/>
        <v>7</v>
      </c>
    </row>
    <row r="13" spans="2:11" ht="22.5" customHeight="1">
      <c r="B13" s="55">
        <v>11</v>
      </c>
      <c r="C13" s="52" t="s">
        <v>106</v>
      </c>
      <c r="D13" s="56">
        <v>19</v>
      </c>
      <c r="E13" s="56">
        <v>10</v>
      </c>
      <c r="F13" s="57">
        <f t="shared" si="1"/>
        <v>65.517241379310349</v>
      </c>
      <c r="G13" s="58">
        <f t="shared" si="0"/>
        <v>9</v>
      </c>
    </row>
    <row r="14" spans="2:11" ht="22.5" customHeight="1">
      <c r="B14" s="55">
        <v>12</v>
      </c>
      <c r="C14" s="52" t="s">
        <v>107</v>
      </c>
      <c r="D14" s="56">
        <v>20</v>
      </c>
      <c r="E14" s="56">
        <v>6</v>
      </c>
      <c r="F14" s="57">
        <f t="shared" si="1"/>
        <v>76.923076923076934</v>
      </c>
      <c r="G14" s="58">
        <f t="shared" si="0"/>
        <v>3</v>
      </c>
    </row>
    <row r="15" spans="2:11" ht="22.5" customHeight="1">
      <c r="B15" s="55">
        <v>13</v>
      </c>
      <c r="C15" s="52" t="s">
        <v>108</v>
      </c>
      <c r="D15" s="56">
        <v>31</v>
      </c>
      <c r="E15" s="56">
        <v>9</v>
      </c>
      <c r="F15" s="57">
        <f t="shared" si="1"/>
        <v>77.5</v>
      </c>
      <c r="G15" s="58">
        <f t="shared" si="0"/>
        <v>2</v>
      </c>
    </row>
    <row r="16" spans="2:11" ht="25.5" customHeight="1">
      <c r="B16" s="55"/>
      <c r="C16" s="59" t="s">
        <v>73</v>
      </c>
      <c r="D16" s="60">
        <f>SUM(D3:D15)</f>
        <v>318</v>
      </c>
      <c r="E16" s="60">
        <f>SUM(E3:E15)</f>
        <v>185</v>
      </c>
      <c r="F16" s="61">
        <f t="shared" ref="F16" si="2">D16/(D16+E16)*100</f>
        <v>63.220675944333991</v>
      </c>
      <c r="G16" s="62"/>
    </row>
  </sheetData>
  <sortState ref="B23:G39">
    <sortCondition ref="G23:G39"/>
  </sortState>
  <mergeCells count="1">
    <mergeCell ref="B1:G1"/>
  </mergeCells>
  <pageMargins left="0.19685039370078741" right="0.19685039370078741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zoomScale="118" zoomScaleNormal="118" workbookViewId="0">
      <selection activeCell="B2" sqref="B2"/>
    </sheetView>
  </sheetViews>
  <sheetFormatPr defaultRowHeight="19.5" customHeight="1"/>
  <cols>
    <col min="1" max="1" width="7.42578125" customWidth="1"/>
    <col min="2" max="2" width="11.85546875" customWidth="1"/>
    <col min="3" max="3" width="17.7109375" customWidth="1"/>
    <col min="4" max="4" width="15.85546875" customWidth="1"/>
    <col min="5" max="5" width="9.5703125" bestFit="1" customWidth="1"/>
  </cols>
  <sheetData>
    <row r="1" spans="1:11" ht="32.25" customHeight="1" thickBot="1">
      <c r="A1" s="250" t="s">
        <v>127</v>
      </c>
      <c r="B1" s="251"/>
      <c r="C1" s="251"/>
      <c r="D1" s="251"/>
      <c r="E1" s="251"/>
      <c r="F1" s="252"/>
    </row>
    <row r="2" spans="1:11" ht="60.75" customHeight="1">
      <c r="A2" s="53" t="s">
        <v>21</v>
      </c>
      <c r="B2" s="53" t="s">
        <v>135</v>
      </c>
      <c r="C2" s="53" t="s">
        <v>40</v>
      </c>
      <c r="D2" s="53" t="s">
        <v>83</v>
      </c>
      <c r="E2" s="53" t="s">
        <v>66</v>
      </c>
      <c r="F2" s="53" t="s">
        <v>29</v>
      </c>
    </row>
    <row r="3" spans="1:11" s="46" customFormat="1" ht="22.5" customHeight="1">
      <c r="A3" s="170">
        <v>1</v>
      </c>
      <c r="B3" s="73" t="s">
        <v>96</v>
      </c>
      <c r="C3" s="177">
        <v>161001.75</v>
      </c>
      <c r="D3" s="171">
        <v>151690</v>
      </c>
      <c r="E3" s="172">
        <f t="shared" ref="E3:E15" si="0">D3/C3*100</f>
        <v>94.216367213399849</v>
      </c>
      <c r="F3" s="173">
        <f t="shared" ref="F3:F15" si="1">RANK(E3,$E$3:$E$15)</f>
        <v>4</v>
      </c>
    </row>
    <row r="4" spans="1:11" s="46" customFormat="1" ht="22.5" customHeight="1">
      <c r="A4" s="170">
        <v>2</v>
      </c>
      <c r="B4" s="73" t="s">
        <v>97</v>
      </c>
      <c r="C4" s="177">
        <v>325698.75</v>
      </c>
      <c r="D4" s="171">
        <v>182078</v>
      </c>
      <c r="E4" s="172">
        <f t="shared" si="0"/>
        <v>55.903806815347004</v>
      </c>
      <c r="F4" s="173">
        <f t="shared" si="1"/>
        <v>12</v>
      </c>
    </row>
    <row r="5" spans="1:11" s="46" customFormat="1" ht="22.5" customHeight="1">
      <c r="A5" s="170">
        <v>3</v>
      </c>
      <c r="B5" s="73" t="s">
        <v>98</v>
      </c>
      <c r="C5" s="177">
        <v>86697</v>
      </c>
      <c r="D5" s="171">
        <v>84677</v>
      </c>
      <c r="E5" s="172">
        <f t="shared" si="0"/>
        <v>97.670046253042216</v>
      </c>
      <c r="F5" s="173">
        <f t="shared" si="1"/>
        <v>3</v>
      </c>
      <c r="K5" s="176"/>
    </row>
    <row r="6" spans="1:11" s="46" customFormat="1" ht="22.5" customHeight="1">
      <c r="A6" s="170">
        <v>4</v>
      </c>
      <c r="B6" s="73" t="s">
        <v>99</v>
      </c>
      <c r="C6" s="177">
        <v>100727.25</v>
      </c>
      <c r="D6" s="171">
        <v>53723</v>
      </c>
      <c r="E6" s="172">
        <f t="shared" si="0"/>
        <v>53.335120337346645</v>
      </c>
      <c r="F6" s="173">
        <f t="shared" si="1"/>
        <v>13</v>
      </c>
    </row>
    <row r="7" spans="1:11" s="46" customFormat="1" ht="22.5" customHeight="1">
      <c r="A7" s="170">
        <v>5</v>
      </c>
      <c r="B7" s="73" t="s">
        <v>100</v>
      </c>
      <c r="C7" s="177">
        <v>216547.5</v>
      </c>
      <c r="D7" s="171">
        <v>146248</v>
      </c>
      <c r="E7" s="172">
        <f t="shared" si="0"/>
        <v>67.536221845091731</v>
      </c>
      <c r="F7" s="173">
        <f t="shared" si="1"/>
        <v>9</v>
      </c>
    </row>
    <row r="8" spans="1:11" s="46" customFormat="1" ht="22.5" customHeight="1">
      <c r="A8" s="170">
        <v>6</v>
      </c>
      <c r="B8" s="73" t="s">
        <v>101</v>
      </c>
      <c r="C8" s="177">
        <v>149925.75</v>
      </c>
      <c r="D8" s="171">
        <v>130074</v>
      </c>
      <c r="E8" s="172">
        <f t="shared" si="0"/>
        <v>86.758945678110663</v>
      </c>
      <c r="F8" s="173">
        <f t="shared" si="1"/>
        <v>6</v>
      </c>
    </row>
    <row r="9" spans="1:11" s="46" customFormat="1" ht="22.5" customHeight="1">
      <c r="A9" s="170">
        <v>7</v>
      </c>
      <c r="B9" s="73" t="s">
        <v>102</v>
      </c>
      <c r="C9" s="177">
        <v>197457</v>
      </c>
      <c r="D9" s="171">
        <v>136214</v>
      </c>
      <c r="E9" s="172">
        <f t="shared" si="0"/>
        <v>68.984133254328796</v>
      </c>
      <c r="F9" s="173">
        <f t="shared" si="1"/>
        <v>8</v>
      </c>
    </row>
    <row r="10" spans="1:11" s="46" customFormat="1" ht="22.5" customHeight="1">
      <c r="A10" s="170">
        <v>8</v>
      </c>
      <c r="B10" s="73" t="s">
        <v>103</v>
      </c>
      <c r="C10" s="177">
        <v>165594</v>
      </c>
      <c r="D10" s="171">
        <v>104900</v>
      </c>
      <c r="E10" s="172">
        <f t="shared" si="0"/>
        <v>63.347705834752468</v>
      </c>
      <c r="F10" s="173">
        <f t="shared" si="1"/>
        <v>10</v>
      </c>
    </row>
    <row r="11" spans="1:11" s="46" customFormat="1" ht="22.5" customHeight="1">
      <c r="A11" s="170">
        <v>9</v>
      </c>
      <c r="B11" s="73" t="s">
        <v>104</v>
      </c>
      <c r="C11" s="177">
        <v>107766.75</v>
      </c>
      <c r="D11" s="171">
        <v>96408</v>
      </c>
      <c r="E11" s="172">
        <f t="shared" si="0"/>
        <v>89.459875147018906</v>
      </c>
      <c r="F11" s="173">
        <f t="shared" si="1"/>
        <v>5</v>
      </c>
    </row>
    <row r="12" spans="1:11" s="46" customFormat="1" ht="22.5" customHeight="1">
      <c r="A12" s="170">
        <v>10</v>
      </c>
      <c r="B12" s="73" t="s">
        <v>105</v>
      </c>
      <c r="C12" s="177">
        <v>349791</v>
      </c>
      <c r="D12" s="171">
        <v>206308</v>
      </c>
      <c r="E12" s="172">
        <f t="shared" si="0"/>
        <v>58.98036255935687</v>
      </c>
      <c r="F12" s="173">
        <f t="shared" si="1"/>
        <v>11</v>
      </c>
    </row>
    <row r="13" spans="1:11" s="46" customFormat="1" ht="22.5" customHeight="1">
      <c r="A13" s="170">
        <v>11</v>
      </c>
      <c r="B13" s="73" t="s">
        <v>106</v>
      </c>
      <c r="C13" s="177">
        <v>126350.25</v>
      </c>
      <c r="D13" s="171">
        <v>128096</v>
      </c>
      <c r="E13" s="172">
        <f t="shared" si="0"/>
        <v>101.38167514508281</v>
      </c>
      <c r="F13" s="173">
        <f t="shared" si="1"/>
        <v>2</v>
      </c>
    </row>
    <row r="14" spans="1:11" s="46" customFormat="1" ht="22.5" customHeight="1">
      <c r="A14" s="170">
        <v>12</v>
      </c>
      <c r="B14" s="73" t="s">
        <v>107</v>
      </c>
      <c r="C14" s="177">
        <v>54083.25</v>
      </c>
      <c r="D14" s="171">
        <v>68623</v>
      </c>
      <c r="E14" s="172">
        <f t="shared" si="0"/>
        <v>126.88401677044186</v>
      </c>
      <c r="F14" s="173">
        <f t="shared" si="1"/>
        <v>1</v>
      </c>
    </row>
    <row r="15" spans="1:11" s="46" customFormat="1" ht="22.5" customHeight="1">
      <c r="A15" s="170">
        <v>13</v>
      </c>
      <c r="B15" s="73" t="s">
        <v>108</v>
      </c>
      <c r="C15" s="177">
        <v>128046.75</v>
      </c>
      <c r="D15" s="171">
        <v>106062</v>
      </c>
      <c r="E15" s="172">
        <f t="shared" si="0"/>
        <v>82.83068488657463</v>
      </c>
      <c r="F15" s="173">
        <f t="shared" si="1"/>
        <v>7</v>
      </c>
    </row>
    <row r="16" spans="1:11" ht="19.5" customHeight="1">
      <c r="A16" s="174"/>
      <c r="B16" s="153" t="s">
        <v>41</v>
      </c>
      <c r="C16" s="178">
        <v>2169687</v>
      </c>
      <c r="D16" s="178">
        <f>SUM(D3:D15)</f>
        <v>1595101</v>
      </c>
      <c r="E16" s="175">
        <f t="shared" ref="E16" si="2">D16/C16*100</f>
        <v>73.517562671482111</v>
      </c>
      <c r="F16" s="83"/>
    </row>
    <row r="17" spans="2:3" ht="19.5" customHeight="1">
      <c r="B17" s="45" t="s">
        <v>131</v>
      </c>
    </row>
    <row r="18" spans="2:3" ht="19.5" customHeight="1">
      <c r="C18" s="24"/>
    </row>
  </sheetData>
  <sortState ref="A3:F18">
    <sortCondition ref="F22:F37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workbookViewId="0">
      <selection activeCell="P19" sqref="P19"/>
    </sheetView>
  </sheetViews>
  <sheetFormatPr defaultRowHeight="15"/>
  <cols>
    <col min="1" max="1" width="4.140625" customWidth="1"/>
    <col min="2" max="2" width="16.28515625" customWidth="1"/>
    <col min="3" max="3" width="18" customWidth="1"/>
    <col min="4" max="4" width="14.5703125" customWidth="1"/>
    <col min="5" max="5" width="18.5703125" customWidth="1"/>
  </cols>
  <sheetData>
    <row r="1" spans="1:5" ht="21" customHeight="1">
      <c r="B1" s="253" t="s">
        <v>72</v>
      </c>
      <c r="C1" s="254"/>
      <c r="D1" s="255"/>
      <c r="E1" s="259" t="s">
        <v>132</v>
      </c>
    </row>
    <row r="2" spans="1:5" ht="21" customHeight="1" thickBot="1">
      <c r="B2" s="256"/>
      <c r="C2" s="257"/>
      <c r="D2" s="258"/>
      <c r="E2" s="260"/>
    </row>
    <row r="3" spans="1:5" s="134" customFormat="1" ht="75.75" customHeight="1">
      <c r="B3" s="135" t="s">
        <v>118</v>
      </c>
      <c r="C3" s="135" t="s">
        <v>76</v>
      </c>
      <c r="D3" s="135" t="s">
        <v>129</v>
      </c>
      <c r="E3" s="136" t="s">
        <v>77</v>
      </c>
    </row>
    <row r="4" spans="1:5" ht="28.5">
      <c r="A4">
        <v>1</v>
      </c>
      <c r="B4" s="52" t="s">
        <v>96</v>
      </c>
      <c r="C4" s="130">
        <v>1528</v>
      </c>
      <c r="D4" s="130">
        <v>29094</v>
      </c>
      <c r="E4" s="131">
        <f>C4/D4*100</f>
        <v>5.2519419811645012</v>
      </c>
    </row>
    <row r="5" spans="1:5" ht="28.5">
      <c r="A5">
        <v>2</v>
      </c>
      <c r="B5" s="52" t="s">
        <v>97</v>
      </c>
      <c r="C5" s="130">
        <v>855</v>
      </c>
      <c r="D5" s="130">
        <v>12843</v>
      </c>
      <c r="E5" s="131">
        <f t="shared" ref="E5:E17" si="0">C5/D5*100</f>
        <v>6.657323055360898</v>
      </c>
    </row>
    <row r="6" spans="1:5" ht="28.5">
      <c r="A6" s="36">
        <v>3</v>
      </c>
      <c r="B6" s="52" t="s">
        <v>98</v>
      </c>
      <c r="C6" s="130">
        <v>324</v>
      </c>
      <c r="D6" s="130">
        <v>5771</v>
      </c>
      <c r="E6" s="131">
        <f t="shared" si="0"/>
        <v>5.6142782879916826</v>
      </c>
    </row>
    <row r="7" spans="1:5" ht="28.5">
      <c r="A7" s="36">
        <v>4</v>
      </c>
      <c r="B7" s="52" t="s">
        <v>99</v>
      </c>
      <c r="C7" s="130">
        <v>546</v>
      </c>
      <c r="D7" s="130">
        <v>6958</v>
      </c>
      <c r="E7" s="131">
        <f t="shared" si="0"/>
        <v>7.8470824949698192</v>
      </c>
    </row>
    <row r="8" spans="1:5" ht="28.5">
      <c r="A8" s="36">
        <v>5</v>
      </c>
      <c r="B8" s="52" t="s">
        <v>100</v>
      </c>
      <c r="C8" s="130">
        <v>1155</v>
      </c>
      <c r="D8" s="130">
        <v>10543</v>
      </c>
      <c r="E8" s="131">
        <f t="shared" si="0"/>
        <v>10.955136109266812</v>
      </c>
    </row>
    <row r="9" spans="1:5" ht="28.5">
      <c r="A9" s="36">
        <v>6</v>
      </c>
      <c r="B9" s="52" t="s">
        <v>101</v>
      </c>
      <c r="C9" s="130">
        <v>1925</v>
      </c>
      <c r="D9" s="130">
        <v>24536</v>
      </c>
      <c r="E9" s="131">
        <f t="shared" si="0"/>
        <v>7.8456146071079234</v>
      </c>
    </row>
    <row r="10" spans="1:5" ht="28.5">
      <c r="A10" s="36">
        <v>7</v>
      </c>
      <c r="B10" s="52" t="s">
        <v>102</v>
      </c>
      <c r="C10" s="130">
        <v>776</v>
      </c>
      <c r="D10" s="130">
        <v>6218</v>
      </c>
      <c r="E10" s="131">
        <f t="shared" si="0"/>
        <v>12.479897073013831</v>
      </c>
    </row>
    <row r="11" spans="1:5" ht="28.5">
      <c r="A11" s="36">
        <v>8</v>
      </c>
      <c r="B11" s="52" t="s">
        <v>103</v>
      </c>
      <c r="C11" s="130">
        <v>490</v>
      </c>
      <c r="D11" s="130">
        <v>5456</v>
      </c>
      <c r="E11" s="131">
        <f t="shared" si="0"/>
        <v>8.980938416422287</v>
      </c>
    </row>
    <row r="12" spans="1:5" ht="28.5">
      <c r="A12" s="36">
        <v>9</v>
      </c>
      <c r="B12" s="52" t="s">
        <v>104</v>
      </c>
      <c r="C12" s="130">
        <v>993</v>
      </c>
      <c r="D12" s="130">
        <v>7450</v>
      </c>
      <c r="E12" s="131">
        <f t="shared" si="0"/>
        <v>13.328859060402683</v>
      </c>
    </row>
    <row r="13" spans="1:5" ht="28.5">
      <c r="A13" s="36">
        <v>10</v>
      </c>
      <c r="B13" s="52" t="s">
        <v>105</v>
      </c>
      <c r="C13" s="130">
        <v>185</v>
      </c>
      <c r="D13" s="130">
        <v>1519</v>
      </c>
      <c r="E13" s="131">
        <f t="shared" si="0"/>
        <v>12.179065174456879</v>
      </c>
    </row>
    <row r="14" spans="1:5" ht="28.5">
      <c r="A14" s="36">
        <v>11</v>
      </c>
      <c r="B14" s="52" t="s">
        <v>106</v>
      </c>
      <c r="C14" s="130">
        <v>811</v>
      </c>
      <c r="D14" s="130">
        <v>9832</v>
      </c>
      <c r="E14" s="131">
        <f t="shared" si="0"/>
        <v>8.2485760781122863</v>
      </c>
    </row>
    <row r="15" spans="1:5" ht="28.5">
      <c r="A15" s="36">
        <v>12</v>
      </c>
      <c r="B15" s="52" t="s">
        <v>107</v>
      </c>
      <c r="C15" s="130">
        <v>402</v>
      </c>
      <c r="D15" s="130">
        <v>7817</v>
      </c>
      <c r="E15" s="131">
        <f t="shared" si="0"/>
        <v>5.142637840603812</v>
      </c>
    </row>
    <row r="16" spans="1:5" ht="28.5">
      <c r="A16" s="36">
        <v>13</v>
      </c>
      <c r="B16" s="179" t="s">
        <v>108</v>
      </c>
      <c r="C16" s="180">
        <v>752</v>
      </c>
      <c r="D16" s="180">
        <v>4250</v>
      </c>
      <c r="E16" s="181">
        <f t="shared" si="0"/>
        <v>17.694117647058825</v>
      </c>
    </row>
    <row r="17" spans="2:10" ht="28.5">
      <c r="B17" s="132" t="s">
        <v>41</v>
      </c>
      <c r="C17" s="132">
        <v>10742</v>
      </c>
      <c r="D17" s="132">
        <f>SUM(D4:D16)</f>
        <v>132287</v>
      </c>
      <c r="E17" s="133">
        <f t="shared" si="0"/>
        <v>8.1202234535517483</v>
      </c>
    </row>
    <row r="18" spans="2:10">
      <c r="B18" t="s">
        <v>95</v>
      </c>
    </row>
    <row r="20" spans="2:10" ht="15.75" thickBot="1"/>
    <row r="21" spans="2:10" ht="21.75" thickBot="1">
      <c r="B21" s="261" t="s">
        <v>133</v>
      </c>
      <c r="C21" s="262"/>
      <c r="D21" s="262"/>
      <c r="E21" s="262"/>
      <c r="F21" s="262"/>
      <c r="G21" s="262"/>
      <c r="H21" s="262"/>
      <c r="I21" s="262"/>
      <c r="J21" s="263"/>
    </row>
  </sheetData>
  <mergeCells count="3">
    <mergeCell ref="B1:D2"/>
    <mergeCell ref="E1:E2"/>
    <mergeCell ref="B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جمعیت ثبت نام شده </vt:lpstr>
      <vt:lpstr>جمعیتی که یکبار خدمت -به کل </vt:lpstr>
      <vt:lpstr>میزان رضایتمندی </vt:lpstr>
      <vt:lpstr>عملکرد پزشک </vt:lpstr>
      <vt:lpstr>درصد نسخه نویسی سیب جدید </vt:lpstr>
      <vt:lpstr>بازخورد سطح 1 </vt:lpstr>
      <vt:lpstr>کاربر  فعال</vt:lpstr>
      <vt:lpstr>ثبت خدمات</vt:lpstr>
      <vt:lpstr>ارجاع به سطح 2 </vt:lpstr>
      <vt:lpstr>رتبه بندی نهایی </vt:lpstr>
      <vt:lpstr>رتبه بندی نهایی  -سورت</vt:lpstr>
      <vt:lpstr>ی44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</dc:creator>
  <cp:lastModifiedBy>najafpur-pc</cp:lastModifiedBy>
  <cp:lastPrinted>2024-12-22T04:05:41Z</cp:lastPrinted>
  <dcterms:created xsi:type="dcterms:W3CDTF">2017-04-05T08:39:12Z</dcterms:created>
  <dcterms:modified xsi:type="dcterms:W3CDTF">2025-01-06T09:50:54Z</dcterms:modified>
</cp:coreProperties>
</file>